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swenr\Desktop\NF\Pricing\U2\2026\May_01_Canada\"/>
    </mc:Choice>
  </mc:AlternateContent>
  <xr:revisionPtr revIDLastSave="0" documentId="13_ncr:1_{4665870D-DC5C-4C0C-BBEE-756AD573D1B0}" xr6:coauthVersionLast="47" xr6:coauthVersionMax="47" xr10:uidLastSave="{00000000-0000-0000-0000-000000000000}"/>
  <bookViews>
    <workbookView xWindow="1560" yWindow="720" windowWidth="25830" windowHeight="20880" activeTab="1" xr2:uid="{22A8DD62-6649-44BF-95B1-5435C8A320B5}"/>
  </bookViews>
  <sheets>
    <sheet name="CDN" sheetId="4" r:id="rId1"/>
    <sheet name="CDN Price Index" sheetId="6" r:id="rId2"/>
  </sheets>
  <definedNames>
    <definedName name="_xlnm._FilterDatabase" localSheetId="0" hidden="1">CDN!$B$17:$X$551</definedName>
    <definedName name="_xlnm.Print_Area" localSheetId="0">CDN!$A$1:$H$551</definedName>
    <definedName name="_xlnm.Print_Area" localSheetId="1">'CDN Price Index'!$A$1:$J$308</definedName>
    <definedName name="_xlnm.Print_Titles" localSheetId="0">CDN!$1:$17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551" i="4" l="1"/>
  <c r="I550" i="4"/>
  <c r="I549" i="4"/>
  <c r="I547" i="4"/>
  <c r="I545" i="4"/>
  <c r="I544" i="4"/>
  <c r="I543" i="4"/>
  <c r="I542" i="4"/>
  <c r="I541" i="4"/>
  <c r="I540" i="4"/>
  <c r="I539" i="4"/>
  <c r="I538" i="4"/>
  <c r="I537" i="4"/>
  <c r="I536" i="4"/>
  <c r="I535" i="4"/>
  <c r="I534" i="4"/>
  <c r="I533" i="4"/>
  <c r="I532" i="4"/>
  <c r="I531" i="4"/>
  <c r="I530" i="4"/>
  <c r="I529" i="4"/>
  <c r="I528" i="4"/>
  <c r="I527" i="4"/>
  <c r="I526" i="4"/>
  <c r="I525" i="4"/>
  <c r="I524" i="4"/>
  <c r="I523" i="4"/>
  <c r="I522" i="4"/>
  <c r="I521" i="4"/>
  <c r="I520" i="4"/>
  <c r="I519" i="4"/>
  <c r="I518" i="4"/>
  <c r="I517" i="4"/>
  <c r="I516" i="4"/>
  <c r="I515" i="4"/>
  <c r="I514" i="4"/>
  <c r="I513" i="4"/>
  <c r="I512" i="4"/>
  <c r="I511" i="4"/>
  <c r="I510" i="4"/>
  <c r="I509" i="4"/>
  <c r="I508" i="4"/>
  <c r="G277" i="6"/>
  <c r="C279" i="6"/>
  <c r="D279" i="6"/>
  <c r="C280" i="6"/>
  <c r="D280" i="6"/>
  <c r="J225" i="6"/>
  <c r="I225" i="6"/>
  <c r="G225" i="6"/>
  <c r="F225" i="6"/>
  <c r="D225" i="6"/>
  <c r="C225" i="6"/>
  <c r="J66" i="6"/>
  <c r="I66" i="6"/>
  <c r="G66" i="6"/>
  <c r="F66" i="6"/>
  <c r="D66" i="6"/>
  <c r="C66" i="6"/>
  <c r="H547" i="4"/>
  <c r="J547" i="4" s="1"/>
  <c r="A547" i="4"/>
  <c r="A546" i="4"/>
  <c r="M502" i="4"/>
  <c r="I502" i="4"/>
  <c r="H502" i="4"/>
  <c r="J502" i="4" s="1"/>
  <c r="A502" i="4"/>
  <c r="M501" i="4"/>
  <c r="I501" i="4"/>
  <c r="H501" i="4"/>
  <c r="J501" i="4" s="1"/>
  <c r="A501" i="4"/>
  <c r="M500" i="4"/>
  <c r="I500" i="4"/>
  <c r="H500" i="4"/>
  <c r="J500" i="4" s="1"/>
  <c r="A500" i="4"/>
  <c r="H311" i="4"/>
  <c r="H310" i="4"/>
  <c r="I180" i="4"/>
  <c r="H180" i="4"/>
  <c r="J180" i="4" s="1"/>
  <c r="A180" i="4"/>
  <c r="I179" i="4"/>
  <c r="H179" i="4"/>
  <c r="J179" i="4" s="1"/>
  <c r="A179" i="4"/>
  <c r="I178" i="4"/>
  <c r="H178" i="4"/>
  <c r="J178" i="4" s="1"/>
  <c r="A178" i="4"/>
  <c r="M325" i="4"/>
  <c r="M324" i="4"/>
  <c r="M323" i="4"/>
  <c r="M163" i="4"/>
  <c r="M162" i="4"/>
  <c r="M161" i="4"/>
  <c r="M24" i="4"/>
  <c r="M22" i="4"/>
  <c r="M21" i="4"/>
  <c r="M20" i="4"/>
  <c r="M19" i="4"/>
  <c r="I93" i="6"/>
  <c r="C93" i="6"/>
  <c r="I92" i="6"/>
  <c r="C92" i="6"/>
  <c r="I91" i="6"/>
  <c r="C91" i="6"/>
  <c r="S551" i="4"/>
  <c r="M551" i="4" s="1"/>
  <c r="S550" i="4"/>
  <c r="M550" i="4" s="1"/>
  <c r="S549" i="4"/>
  <c r="M549" i="4" s="1"/>
  <c r="S545" i="4"/>
  <c r="M545" i="4" s="1"/>
  <c r="S544" i="4"/>
  <c r="M544" i="4" s="1"/>
  <c r="S543" i="4"/>
  <c r="M543" i="4" s="1"/>
  <c r="S542" i="4"/>
  <c r="M542" i="4" s="1"/>
  <c r="S541" i="4"/>
  <c r="M541" i="4" s="1"/>
  <c r="S540" i="4"/>
  <c r="M540" i="4" s="1"/>
  <c r="S539" i="4"/>
  <c r="M539" i="4" s="1"/>
  <c r="S538" i="4"/>
  <c r="M538" i="4" s="1"/>
  <c r="S537" i="4"/>
  <c r="M537" i="4" s="1"/>
  <c r="S536" i="4"/>
  <c r="M536" i="4" s="1"/>
  <c r="S535" i="4"/>
  <c r="M535" i="4" s="1"/>
  <c r="S534" i="4"/>
  <c r="M534" i="4" s="1"/>
  <c r="S533" i="4"/>
  <c r="M533" i="4" s="1"/>
  <c r="S532" i="4"/>
  <c r="M532" i="4" s="1"/>
  <c r="S531" i="4"/>
  <c r="M531" i="4" s="1"/>
  <c r="S530" i="4"/>
  <c r="M530" i="4" s="1"/>
  <c r="S529" i="4"/>
  <c r="M529" i="4" s="1"/>
  <c r="S528" i="4"/>
  <c r="M528" i="4" s="1"/>
  <c r="S527" i="4"/>
  <c r="M527" i="4" s="1"/>
  <c r="S526" i="4"/>
  <c r="M526" i="4" s="1"/>
  <c r="S525" i="4"/>
  <c r="M525" i="4" s="1"/>
  <c r="S524" i="4"/>
  <c r="M524" i="4" s="1"/>
  <c r="S523" i="4"/>
  <c r="M523" i="4" s="1"/>
  <c r="S522" i="4"/>
  <c r="M522" i="4" s="1"/>
  <c r="S521" i="4"/>
  <c r="M521" i="4" s="1"/>
  <c r="S520" i="4"/>
  <c r="M520" i="4" s="1"/>
  <c r="S519" i="4"/>
  <c r="M519" i="4" s="1"/>
  <c r="S518" i="4"/>
  <c r="M518" i="4" s="1"/>
  <c r="S517" i="4"/>
  <c r="M517" i="4" s="1"/>
  <c r="S516" i="4"/>
  <c r="M516" i="4" s="1"/>
  <c r="S515" i="4"/>
  <c r="M515" i="4" s="1"/>
  <c r="S514" i="4"/>
  <c r="M514" i="4" s="1"/>
  <c r="S513" i="4"/>
  <c r="M513" i="4" s="1"/>
  <c r="S512" i="4"/>
  <c r="M512" i="4" s="1"/>
  <c r="S511" i="4"/>
  <c r="M511" i="4" s="1"/>
  <c r="S510" i="4"/>
  <c r="M510" i="4" s="1"/>
  <c r="S509" i="4"/>
  <c r="M509" i="4" s="1"/>
  <c r="S508" i="4"/>
  <c r="M508" i="4" s="1"/>
  <c r="S506" i="4"/>
  <c r="M506" i="4" s="1"/>
  <c r="S505" i="4"/>
  <c r="M505" i="4" s="1"/>
  <c r="S504" i="4"/>
  <c r="M504" i="4" s="1"/>
  <c r="S499" i="4"/>
  <c r="M499" i="4" s="1"/>
  <c r="S498" i="4"/>
  <c r="M498" i="4" s="1"/>
  <c r="S497" i="4"/>
  <c r="M497" i="4" s="1"/>
  <c r="S495" i="4"/>
  <c r="M495" i="4" s="1"/>
  <c r="S494" i="4"/>
  <c r="M494" i="4" s="1"/>
  <c r="S493" i="4"/>
  <c r="M493" i="4" s="1"/>
  <c r="S492" i="4"/>
  <c r="M492" i="4" s="1"/>
  <c r="S491" i="4"/>
  <c r="M491" i="4" s="1"/>
  <c r="S490" i="4"/>
  <c r="M490" i="4" s="1"/>
  <c r="S489" i="4"/>
  <c r="M489" i="4" s="1"/>
  <c r="S488" i="4"/>
  <c r="M488" i="4" s="1"/>
  <c r="S487" i="4"/>
  <c r="M487" i="4" s="1"/>
  <c r="S486" i="4"/>
  <c r="M486" i="4" s="1"/>
  <c r="S484" i="4"/>
  <c r="S483" i="4"/>
  <c r="S482" i="4"/>
  <c r="S481" i="4"/>
  <c r="S479" i="4"/>
  <c r="S478" i="4"/>
  <c r="S477" i="4"/>
  <c r="S476" i="4"/>
  <c r="S475" i="4"/>
  <c r="S474" i="4"/>
  <c r="S472" i="4"/>
  <c r="M472" i="4" s="1"/>
  <c r="S471" i="4"/>
  <c r="M471" i="4" s="1"/>
  <c r="S470" i="4"/>
  <c r="M470" i="4" s="1"/>
  <c r="S469" i="4"/>
  <c r="M469" i="4" s="1"/>
  <c r="S468" i="4"/>
  <c r="M468" i="4" s="1"/>
  <c r="S467" i="4"/>
  <c r="M467" i="4" s="1"/>
  <c r="S466" i="4"/>
  <c r="M466" i="4" s="1"/>
  <c r="S465" i="4"/>
  <c r="M465" i="4" s="1"/>
  <c r="S464" i="4"/>
  <c r="M464" i="4" s="1"/>
  <c r="S452" i="4"/>
  <c r="M452" i="4" s="1"/>
  <c r="S451" i="4"/>
  <c r="M451" i="4" s="1"/>
  <c r="S450" i="4"/>
  <c r="M450" i="4" s="1"/>
  <c r="S449" i="4"/>
  <c r="M449" i="4" s="1"/>
  <c r="S448" i="4"/>
  <c r="M448" i="4" s="1"/>
  <c r="S447" i="4"/>
  <c r="M447" i="4" s="1"/>
  <c r="S446" i="4"/>
  <c r="M446" i="4" s="1"/>
  <c r="S445" i="4"/>
  <c r="M445" i="4" s="1"/>
  <c r="S444" i="4"/>
  <c r="M444" i="4" s="1"/>
  <c r="S443" i="4"/>
  <c r="M443" i="4" s="1"/>
  <c r="S442" i="4"/>
  <c r="M442" i="4" s="1"/>
  <c r="S441" i="4"/>
  <c r="M441" i="4" s="1"/>
  <c r="S440" i="4"/>
  <c r="M440" i="4" s="1"/>
  <c r="S439" i="4"/>
  <c r="M439" i="4" s="1"/>
  <c r="S438" i="4"/>
  <c r="M438" i="4" s="1"/>
  <c r="S437" i="4"/>
  <c r="M437" i="4" s="1"/>
  <c r="S436" i="4"/>
  <c r="M436" i="4" s="1"/>
  <c r="S435" i="4"/>
  <c r="M435" i="4" s="1"/>
  <c r="S434" i="4"/>
  <c r="M434" i="4" s="1"/>
  <c r="S433" i="4"/>
  <c r="M433" i="4" s="1"/>
  <c r="S432" i="4"/>
  <c r="M432" i="4" s="1"/>
  <c r="S431" i="4"/>
  <c r="M431" i="4" s="1"/>
  <c r="S430" i="4"/>
  <c r="M430" i="4" s="1"/>
  <c r="S429" i="4"/>
  <c r="M429" i="4" s="1"/>
  <c r="S428" i="4"/>
  <c r="M428" i="4" s="1"/>
  <c r="S427" i="4"/>
  <c r="M427" i="4" s="1"/>
  <c r="S426" i="4"/>
  <c r="M426" i="4" s="1"/>
  <c r="S418" i="4"/>
  <c r="M418" i="4" s="1"/>
  <c r="S417" i="4"/>
  <c r="M417" i="4" s="1"/>
  <c r="S416" i="4"/>
  <c r="M416" i="4" s="1"/>
  <c r="S414" i="4"/>
  <c r="M414" i="4" s="1"/>
  <c r="S413" i="4"/>
  <c r="M413" i="4" s="1"/>
  <c r="S412" i="4"/>
  <c r="M412" i="4" s="1"/>
  <c r="S411" i="4"/>
  <c r="M411" i="4" s="1"/>
  <c r="S410" i="4"/>
  <c r="M410" i="4" s="1"/>
  <c r="S409" i="4"/>
  <c r="M409" i="4" s="1"/>
  <c r="S408" i="4"/>
  <c r="M408" i="4" s="1"/>
  <c r="S407" i="4"/>
  <c r="M407" i="4" s="1"/>
  <c r="S406" i="4"/>
  <c r="M406" i="4" s="1"/>
  <c r="S405" i="4"/>
  <c r="M405" i="4" s="1"/>
  <c r="S404" i="4"/>
  <c r="M404" i="4" s="1"/>
  <c r="S403" i="4"/>
  <c r="M403" i="4" s="1"/>
  <c r="S401" i="4"/>
  <c r="M401" i="4" s="1"/>
  <c r="S400" i="4"/>
  <c r="M400" i="4" s="1"/>
  <c r="S399" i="4"/>
  <c r="M399" i="4" s="1"/>
  <c r="S398" i="4"/>
  <c r="S397" i="4"/>
  <c r="S396" i="4"/>
  <c r="S395" i="4"/>
  <c r="M395" i="4" s="1"/>
  <c r="S394" i="4"/>
  <c r="M394" i="4" s="1"/>
  <c r="S393" i="4"/>
  <c r="M393" i="4" s="1"/>
  <c r="S392" i="4"/>
  <c r="M392" i="4" s="1"/>
  <c r="S391" i="4"/>
  <c r="M391" i="4" s="1"/>
  <c r="S390" i="4"/>
  <c r="M390" i="4" s="1"/>
  <c r="S389" i="4"/>
  <c r="M389" i="4" s="1"/>
  <c r="S388" i="4"/>
  <c r="M388" i="4" s="1"/>
  <c r="S387" i="4"/>
  <c r="M387" i="4" s="1"/>
  <c r="S385" i="4"/>
  <c r="M385" i="4" s="1"/>
  <c r="S384" i="4"/>
  <c r="M384" i="4" s="1"/>
  <c r="S383" i="4"/>
  <c r="M383" i="4" s="1"/>
  <c r="S382" i="4"/>
  <c r="M382" i="4" s="1"/>
  <c r="S381" i="4"/>
  <c r="M381" i="4" s="1"/>
  <c r="S380" i="4"/>
  <c r="M380" i="4" s="1"/>
  <c r="S379" i="4"/>
  <c r="M379" i="4" s="1"/>
  <c r="S378" i="4"/>
  <c r="M378" i="4" s="1"/>
  <c r="S377" i="4"/>
  <c r="M377" i="4" s="1"/>
  <c r="S376" i="4"/>
  <c r="M376" i="4" s="1"/>
  <c r="S375" i="4"/>
  <c r="M375" i="4" s="1"/>
  <c r="S374" i="4"/>
  <c r="M374" i="4" s="1"/>
  <c r="S373" i="4"/>
  <c r="M373" i="4" s="1"/>
  <c r="S372" i="4"/>
  <c r="M372" i="4" s="1"/>
  <c r="S371" i="4"/>
  <c r="M371" i="4" s="1"/>
  <c r="S369" i="4"/>
  <c r="M369" i="4" s="1"/>
  <c r="S368" i="4"/>
  <c r="M368" i="4" s="1"/>
  <c r="S367" i="4"/>
  <c r="M367" i="4" s="1"/>
  <c r="S365" i="4"/>
  <c r="M365" i="4" s="1"/>
  <c r="S364" i="4"/>
  <c r="M364" i="4" s="1"/>
  <c r="S363" i="4"/>
  <c r="M363" i="4" s="1"/>
  <c r="S362" i="4"/>
  <c r="M362" i="4" s="1"/>
  <c r="S361" i="4"/>
  <c r="M361" i="4" s="1"/>
  <c r="S360" i="4"/>
  <c r="M360" i="4" s="1"/>
  <c r="S359" i="4"/>
  <c r="M359" i="4" s="1"/>
  <c r="S358" i="4"/>
  <c r="M358" i="4" s="1"/>
  <c r="S357" i="4"/>
  <c r="M357" i="4" s="1"/>
  <c r="S356" i="4"/>
  <c r="M356" i="4" s="1"/>
  <c r="S355" i="4"/>
  <c r="M355" i="4" s="1"/>
  <c r="S354" i="4"/>
  <c r="M354" i="4" s="1"/>
  <c r="S352" i="4"/>
  <c r="M352" i="4" s="1"/>
  <c r="S351" i="4"/>
  <c r="M351" i="4" s="1"/>
  <c r="S350" i="4"/>
  <c r="M350" i="4" s="1"/>
  <c r="S349" i="4"/>
  <c r="M349" i="4" s="1"/>
  <c r="S348" i="4"/>
  <c r="M348" i="4" s="1"/>
  <c r="S347" i="4"/>
  <c r="M347" i="4" s="1"/>
  <c r="S346" i="4"/>
  <c r="M346" i="4" s="1"/>
  <c r="S345" i="4"/>
  <c r="M345" i="4" s="1"/>
  <c r="S344" i="4"/>
  <c r="M344" i="4" s="1"/>
  <c r="S343" i="4"/>
  <c r="M343" i="4" s="1"/>
  <c r="S342" i="4"/>
  <c r="M342" i="4" s="1"/>
  <c r="S341" i="4"/>
  <c r="M341" i="4" s="1"/>
  <c r="S340" i="4"/>
  <c r="M340" i="4" s="1"/>
  <c r="S339" i="4"/>
  <c r="M339" i="4" s="1"/>
  <c r="S338" i="4"/>
  <c r="M338" i="4" s="1"/>
  <c r="S337" i="4"/>
  <c r="M337" i="4" s="1"/>
  <c r="S336" i="4"/>
  <c r="M336" i="4" s="1"/>
  <c r="S335" i="4"/>
  <c r="M335" i="4" s="1"/>
  <c r="S334" i="4"/>
  <c r="M334" i="4" s="1"/>
  <c r="S333" i="4"/>
  <c r="M333" i="4" s="1"/>
  <c r="S332" i="4"/>
  <c r="M332" i="4" s="1"/>
  <c r="S331" i="4"/>
  <c r="M331" i="4" s="1"/>
  <c r="S330" i="4"/>
  <c r="M330" i="4" s="1"/>
  <c r="S329" i="4"/>
  <c r="M329" i="4" s="1"/>
  <c r="S325" i="4"/>
  <c r="S324" i="4"/>
  <c r="S323" i="4"/>
  <c r="S320" i="4"/>
  <c r="M320" i="4" s="1"/>
  <c r="S319" i="4"/>
  <c r="M319" i="4" s="1"/>
  <c r="S318" i="4"/>
  <c r="M318" i="4" s="1"/>
  <c r="S317" i="4"/>
  <c r="M317" i="4" s="1"/>
  <c r="S316" i="4"/>
  <c r="M316" i="4" s="1"/>
  <c r="S315" i="4"/>
  <c r="M315" i="4" s="1"/>
  <c r="S314" i="4"/>
  <c r="M314" i="4" s="1"/>
  <c r="S313" i="4"/>
  <c r="M313" i="4" s="1"/>
  <c r="S312" i="4"/>
  <c r="M312" i="4" s="1"/>
  <c r="S298" i="4"/>
  <c r="M298" i="4" s="1"/>
  <c r="S297" i="4"/>
  <c r="M297" i="4" s="1"/>
  <c r="S296" i="4"/>
  <c r="M296" i="4" s="1"/>
  <c r="S295" i="4"/>
  <c r="M295" i="4" s="1"/>
  <c r="S294" i="4"/>
  <c r="M294" i="4" s="1"/>
  <c r="S293" i="4"/>
  <c r="M293" i="4" s="1"/>
  <c r="S292" i="4"/>
  <c r="M292" i="4" s="1"/>
  <c r="S291" i="4"/>
  <c r="M291" i="4" s="1"/>
  <c r="S290" i="4"/>
  <c r="M290" i="4" s="1"/>
  <c r="S289" i="4"/>
  <c r="M289" i="4" s="1"/>
  <c r="S288" i="4"/>
  <c r="M288" i="4" s="1"/>
  <c r="S287" i="4"/>
  <c r="M287" i="4" s="1"/>
  <c r="S279" i="4"/>
  <c r="M279" i="4" s="1"/>
  <c r="S278" i="4"/>
  <c r="M278" i="4" s="1"/>
  <c r="S277" i="4"/>
  <c r="M277" i="4" s="1"/>
  <c r="S276" i="4"/>
  <c r="M276" i="4" s="1"/>
  <c r="S275" i="4"/>
  <c r="M275" i="4" s="1"/>
  <c r="S274" i="4"/>
  <c r="M274" i="4" s="1"/>
  <c r="S273" i="4"/>
  <c r="M273" i="4" s="1"/>
  <c r="S272" i="4"/>
  <c r="M272" i="4" s="1"/>
  <c r="S271" i="4"/>
  <c r="M271" i="4" s="1"/>
  <c r="S270" i="4"/>
  <c r="M270" i="4" s="1"/>
  <c r="S269" i="4"/>
  <c r="M269" i="4" s="1"/>
  <c r="S268" i="4"/>
  <c r="M268" i="4" s="1"/>
  <c r="S267" i="4"/>
  <c r="M267" i="4" s="1"/>
  <c r="S266" i="4"/>
  <c r="M266" i="4" s="1"/>
  <c r="S265" i="4"/>
  <c r="M265" i="4" s="1"/>
  <c r="S264" i="4"/>
  <c r="M264" i="4" s="1"/>
  <c r="S263" i="4"/>
  <c r="M263" i="4" s="1"/>
  <c r="S262" i="4"/>
  <c r="M262" i="4" s="1"/>
  <c r="S261" i="4"/>
  <c r="M261" i="4" s="1"/>
  <c r="S259" i="4"/>
  <c r="M259" i="4" s="1"/>
  <c r="S258" i="4"/>
  <c r="M258" i="4" s="1"/>
  <c r="S257" i="4"/>
  <c r="M257" i="4" s="1"/>
  <c r="S256" i="4"/>
  <c r="M256" i="4" s="1"/>
  <c r="S255" i="4"/>
  <c r="M255" i="4" s="1"/>
  <c r="S254" i="4"/>
  <c r="M254" i="4" s="1"/>
  <c r="S253" i="4"/>
  <c r="M253" i="4" s="1"/>
  <c r="S252" i="4"/>
  <c r="M252" i="4" s="1"/>
  <c r="S251" i="4"/>
  <c r="M251" i="4" s="1"/>
  <c r="S250" i="4"/>
  <c r="M250" i="4" s="1"/>
  <c r="S249" i="4"/>
  <c r="M249" i="4" s="1"/>
  <c r="S248" i="4"/>
  <c r="M248" i="4" s="1"/>
  <c r="S247" i="4"/>
  <c r="M247" i="4" s="1"/>
  <c r="S246" i="4"/>
  <c r="M246" i="4" s="1"/>
  <c r="S243" i="4"/>
  <c r="M243" i="4" s="1"/>
  <c r="S242" i="4"/>
  <c r="M242" i="4" s="1"/>
  <c r="S241" i="4"/>
  <c r="M241" i="4" s="1"/>
  <c r="S240" i="4"/>
  <c r="M240" i="4" s="1"/>
  <c r="S239" i="4"/>
  <c r="M239" i="4" s="1"/>
  <c r="S238" i="4"/>
  <c r="M238" i="4" s="1"/>
  <c r="S237" i="4"/>
  <c r="M237" i="4" s="1"/>
  <c r="S236" i="4"/>
  <c r="M236" i="4" s="1"/>
  <c r="S235" i="4"/>
  <c r="M235" i="4" s="1"/>
  <c r="S234" i="4"/>
  <c r="M234" i="4" s="1"/>
  <c r="S233" i="4"/>
  <c r="M233" i="4" s="1"/>
  <c r="S232" i="4"/>
  <c r="M232" i="4" s="1"/>
  <c r="S231" i="4"/>
  <c r="M231" i="4" s="1"/>
  <c r="S228" i="4"/>
  <c r="M228" i="4" s="1"/>
  <c r="S227" i="4"/>
  <c r="M227" i="4" s="1"/>
  <c r="S225" i="4"/>
  <c r="M225" i="4" s="1"/>
  <c r="S224" i="4"/>
  <c r="M224" i="4" s="1"/>
  <c r="S222" i="4"/>
  <c r="M222" i="4" s="1"/>
  <c r="S221" i="4"/>
  <c r="M221" i="4" s="1"/>
  <c r="S219" i="4"/>
  <c r="M219" i="4" s="1"/>
  <c r="S218" i="4"/>
  <c r="M218" i="4" s="1"/>
  <c r="S216" i="4"/>
  <c r="M216" i="4" s="1"/>
  <c r="S215" i="4"/>
  <c r="M215" i="4" s="1"/>
  <c r="S213" i="4"/>
  <c r="M213" i="4" s="1"/>
  <c r="S212" i="4"/>
  <c r="M212" i="4" s="1"/>
  <c r="S210" i="4"/>
  <c r="M210" i="4" s="1"/>
  <c r="S209" i="4"/>
  <c r="M209" i="4" s="1"/>
  <c r="S207" i="4"/>
  <c r="M207" i="4" s="1"/>
  <c r="S206" i="4"/>
  <c r="M206" i="4" s="1"/>
  <c r="S204" i="4"/>
  <c r="M204" i="4" s="1"/>
  <c r="S203" i="4"/>
  <c r="M203" i="4" s="1"/>
  <c r="S201" i="4"/>
  <c r="M201" i="4" s="1"/>
  <c r="S200" i="4"/>
  <c r="M200" i="4" s="1"/>
  <c r="S198" i="4"/>
  <c r="M198" i="4" s="1"/>
  <c r="S197" i="4"/>
  <c r="M197" i="4" s="1"/>
  <c r="S195" i="4"/>
  <c r="M195" i="4" s="1"/>
  <c r="S194" i="4"/>
  <c r="M194" i="4" s="1"/>
  <c r="S192" i="4"/>
  <c r="M192" i="4" s="1"/>
  <c r="S191" i="4"/>
  <c r="M191" i="4" s="1"/>
  <c r="S189" i="4"/>
  <c r="M189" i="4" s="1"/>
  <c r="S188" i="4"/>
  <c r="M188" i="4" s="1"/>
  <c r="S186" i="4"/>
  <c r="M186" i="4" s="1"/>
  <c r="S185" i="4"/>
  <c r="M185" i="4" s="1"/>
  <c r="S183" i="4"/>
  <c r="M183" i="4" s="1"/>
  <c r="S182" i="4"/>
  <c r="M182" i="4" s="1"/>
  <c r="S181" i="4"/>
  <c r="M181" i="4" s="1"/>
  <c r="S176" i="4"/>
  <c r="M176" i="4" s="1"/>
  <c r="S175" i="4"/>
  <c r="M175" i="4" s="1"/>
  <c r="S174" i="4"/>
  <c r="M174" i="4" s="1"/>
  <c r="S172" i="4"/>
  <c r="M172" i="4" s="1"/>
  <c r="S171" i="4"/>
  <c r="M171" i="4" s="1"/>
  <c r="S170" i="4"/>
  <c r="M170" i="4" s="1"/>
  <c r="S169" i="4"/>
  <c r="M169" i="4" s="1"/>
  <c r="S168" i="4"/>
  <c r="M168" i="4" s="1"/>
  <c r="S167" i="4"/>
  <c r="M167" i="4" s="1"/>
  <c r="S166" i="4"/>
  <c r="M166" i="4" s="1"/>
  <c r="S165" i="4"/>
  <c r="M165" i="4" s="1"/>
  <c r="S164" i="4"/>
  <c r="M164" i="4" s="1"/>
  <c r="S160" i="4"/>
  <c r="M160" i="4" s="1"/>
  <c r="S159" i="4"/>
  <c r="M159" i="4" s="1"/>
  <c r="S158" i="4"/>
  <c r="M158" i="4" s="1"/>
  <c r="S157" i="4"/>
  <c r="M157" i="4" s="1"/>
  <c r="S156" i="4"/>
  <c r="M156" i="4" s="1"/>
  <c r="S155" i="4"/>
  <c r="M155" i="4" s="1"/>
  <c r="S154" i="4"/>
  <c r="M154" i="4" s="1"/>
  <c r="S153" i="4"/>
  <c r="M153" i="4" s="1"/>
  <c r="S152" i="4"/>
  <c r="M152" i="4" s="1"/>
  <c r="S151" i="4"/>
  <c r="M151" i="4" s="1"/>
  <c r="S150" i="4"/>
  <c r="M150" i="4" s="1"/>
  <c r="S149" i="4"/>
  <c r="M149" i="4" s="1"/>
  <c r="S148" i="4"/>
  <c r="M148" i="4" s="1"/>
  <c r="S147" i="4"/>
  <c r="M147" i="4" s="1"/>
  <c r="S146" i="4"/>
  <c r="M146" i="4" s="1"/>
  <c r="S145" i="4"/>
  <c r="M145" i="4" s="1"/>
  <c r="S144" i="4"/>
  <c r="M144" i="4" s="1"/>
  <c r="S143" i="4"/>
  <c r="M143" i="4" s="1"/>
  <c r="S142" i="4"/>
  <c r="M142" i="4" s="1"/>
  <c r="S141" i="4"/>
  <c r="M141" i="4" s="1"/>
  <c r="S140" i="4"/>
  <c r="M140" i="4" s="1"/>
  <c r="S139" i="4"/>
  <c r="M139" i="4" s="1"/>
  <c r="S138" i="4"/>
  <c r="M138" i="4" s="1"/>
  <c r="S137" i="4"/>
  <c r="M137" i="4" s="1"/>
  <c r="S135" i="4"/>
  <c r="M135" i="4" s="1"/>
  <c r="S134" i="4"/>
  <c r="M134" i="4" s="1"/>
  <c r="S133" i="4"/>
  <c r="M133" i="4" s="1"/>
  <c r="S132" i="4"/>
  <c r="M132" i="4" s="1"/>
  <c r="S131" i="4"/>
  <c r="M131" i="4" s="1"/>
  <c r="S130" i="4"/>
  <c r="M130" i="4" s="1"/>
  <c r="S129" i="4"/>
  <c r="M129" i="4" s="1"/>
  <c r="S128" i="4"/>
  <c r="M128" i="4" s="1"/>
  <c r="S127" i="4"/>
  <c r="M127" i="4" s="1"/>
  <c r="S126" i="4"/>
  <c r="M126" i="4" s="1"/>
  <c r="S125" i="4"/>
  <c r="M125" i="4" s="1"/>
  <c r="S124" i="4"/>
  <c r="M124" i="4" s="1"/>
  <c r="S123" i="4"/>
  <c r="M123" i="4" s="1"/>
  <c r="S122" i="4"/>
  <c r="M122" i="4" s="1"/>
  <c r="S121" i="4"/>
  <c r="M121" i="4" s="1"/>
  <c r="S120" i="4"/>
  <c r="M120" i="4" s="1"/>
  <c r="S119" i="4"/>
  <c r="M119" i="4" s="1"/>
  <c r="S118" i="4"/>
  <c r="M118" i="4" s="1"/>
  <c r="S117" i="4"/>
  <c r="M117" i="4" s="1"/>
  <c r="S116" i="4"/>
  <c r="M116" i="4" s="1"/>
  <c r="S115" i="4"/>
  <c r="M115" i="4" s="1"/>
  <c r="S114" i="4"/>
  <c r="M114" i="4" s="1"/>
  <c r="S113" i="4"/>
  <c r="M113" i="4" s="1"/>
  <c r="S112" i="4"/>
  <c r="M112" i="4" s="1"/>
  <c r="S111" i="4"/>
  <c r="M111" i="4" s="1"/>
  <c r="S110" i="4"/>
  <c r="M110" i="4" s="1"/>
  <c r="S109" i="4"/>
  <c r="M109" i="4" s="1"/>
  <c r="S100" i="4"/>
  <c r="M100" i="4" s="1"/>
  <c r="S98" i="4"/>
  <c r="M98" i="4" s="1"/>
  <c r="S96" i="4"/>
  <c r="M96" i="4" s="1"/>
  <c r="S95" i="4"/>
  <c r="M95" i="4" s="1"/>
  <c r="S93" i="4"/>
  <c r="M93" i="4" s="1"/>
  <c r="S92" i="4"/>
  <c r="M92" i="4" s="1"/>
  <c r="S90" i="4"/>
  <c r="M90" i="4" s="1"/>
  <c r="S89" i="4"/>
  <c r="M89" i="4" s="1"/>
  <c r="S87" i="4"/>
  <c r="M87" i="4" s="1"/>
  <c r="S86" i="4"/>
  <c r="M86" i="4" s="1"/>
  <c r="S85" i="4"/>
  <c r="M85" i="4" s="1"/>
  <c r="S84" i="4"/>
  <c r="M84" i="4" s="1"/>
  <c r="S83" i="4"/>
  <c r="M83" i="4" s="1"/>
  <c r="S82" i="4"/>
  <c r="M82" i="4" s="1"/>
  <c r="S81" i="4"/>
  <c r="M81" i="4" s="1"/>
  <c r="S80" i="4"/>
  <c r="M80" i="4" s="1"/>
  <c r="S79" i="4"/>
  <c r="M79" i="4" s="1"/>
  <c r="S78" i="4"/>
  <c r="M78" i="4" s="1"/>
  <c r="S77" i="4"/>
  <c r="M77" i="4" s="1"/>
  <c r="S76" i="4"/>
  <c r="M76" i="4" s="1"/>
  <c r="S75" i="4"/>
  <c r="M75" i="4" s="1"/>
  <c r="S74" i="4"/>
  <c r="M74" i="4" s="1"/>
  <c r="S73" i="4"/>
  <c r="M73" i="4" s="1"/>
  <c r="S72" i="4"/>
  <c r="M72" i="4" s="1"/>
  <c r="S71" i="4"/>
  <c r="M71" i="4" s="1"/>
  <c r="S70" i="4"/>
  <c r="M70" i="4" s="1"/>
  <c r="S69" i="4"/>
  <c r="M69" i="4" s="1"/>
  <c r="S68" i="4"/>
  <c r="M68" i="4" s="1"/>
  <c r="S67" i="4"/>
  <c r="M67" i="4" s="1"/>
  <c r="S66" i="4"/>
  <c r="M66" i="4" s="1"/>
  <c r="S65" i="4"/>
  <c r="M65" i="4" s="1"/>
  <c r="S64" i="4"/>
  <c r="M64" i="4" s="1"/>
  <c r="S63" i="4"/>
  <c r="M63" i="4" s="1"/>
  <c r="S62" i="4"/>
  <c r="M62" i="4" s="1"/>
  <c r="S61" i="4"/>
  <c r="M61" i="4" s="1"/>
  <c r="S60" i="4"/>
  <c r="M60" i="4" s="1"/>
  <c r="S59" i="4"/>
  <c r="M59" i="4" s="1"/>
  <c r="S58" i="4"/>
  <c r="M58" i="4" s="1"/>
  <c r="S57" i="4"/>
  <c r="M57" i="4" s="1"/>
  <c r="S56" i="4"/>
  <c r="M56" i="4" s="1"/>
  <c r="S55" i="4"/>
  <c r="M55" i="4" s="1"/>
  <c r="S54" i="4"/>
  <c r="M54" i="4" s="1"/>
  <c r="S53" i="4"/>
  <c r="M53" i="4" s="1"/>
  <c r="S52" i="4"/>
  <c r="M52" i="4" s="1"/>
  <c r="S51" i="4"/>
  <c r="M51" i="4" s="1"/>
  <c r="S50" i="4"/>
  <c r="M50" i="4" s="1"/>
  <c r="S49" i="4"/>
  <c r="M49" i="4" s="1"/>
  <c r="S48" i="4"/>
  <c r="M48" i="4" s="1"/>
  <c r="S47" i="4"/>
  <c r="M47" i="4" s="1"/>
  <c r="S46" i="4"/>
  <c r="M46" i="4" s="1"/>
  <c r="S45" i="4"/>
  <c r="M45" i="4" s="1"/>
  <c r="S44" i="4"/>
  <c r="M44" i="4" s="1"/>
  <c r="S43" i="4"/>
  <c r="M43" i="4" s="1"/>
  <c r="S42" i="4"/>
  <c r="M42" i="4" s="1"/>
  <c r="S41" i="4"/>
  <c r="M41" i="4" s="1"/>
  <c r="S40" i="4"/>
  <c r="M40" i="4" s="1"/>
  <c r="S39" i="4"/>
  <c r="M39" i="4" s="1"/>
  <c r="S38" i="4"/>
  <c r="M38" i="4" s="1"/>
  <c r="S37" i="4"/>
  <c r="M37" i="4" s="1"/>
  <c r="S36" i="4"/>
  <c r="M36" i="4" s="1"/>
  <c r="S35" i="4"/>
  <c r="M35" i="4" s="1"/>
  <c r="S34" i="4"/>
  <c r="M34" i="4" s="1"/>
  <c r="S33" i="4"/>
  <c r="M33" i="4" s="1"/>
  <c r="S32" i="4"/>
  <c r="M32" i="4" s="1"/>
  <c r="S31" i="4"/>
  <c r="M31" i="4" s="1"/>
  <c r="S30" i="4"/>
  <c r="M30" i="4" s="1"/>
  <c r="S29" i="4"/>
  <c r="M29" i="4" s="1"/>
  <c r="S28" i="4"/>
  <c r="M28" i="4" s="1"/>
  <c r="S27" i="4"/>
  <c r="M27" i="4" s="1"/>
  <c r="S26" i="4"/>
  <c r="M26" i="4" s="1"/>
  <c r="S25" i="4"/>
  <c r="M25" i="4" s="1"/>
  <c r="S23" i="4"/>
  <c r="M23" i="4" s="1"/>
  <c r="A244" i="4"/>
  <c r="A245" i="4"/>
  <c r="A246" i="4"/>
  <c r="A247" i="4"/>
  <c r="A248" i="4"/>
  <c r="A249" i="4"/>
  <c r="A250" i="4"/>
  <c r="I246" i="4"/>
  <c r="D92" i="6" s="1"/>
  <c r="I247" i="4"/>
  <c r="J92" i="6" s="1"/>
  <c r="I248" i="4"/>
  <c r="D93" i="6" s="1"/>
  <c r="I249" i="4"/>
  <c r="J93" i="6" s="1"/>
  <c r="I250" i="4"/>
  <c r="I251" i="4"/>
  <c r="J249" i="4"/>
  <c r="J244" i="4"/>
  <c r="J245" i="4"/>
  <c r="J246" i="4"/>
  <c r="J247" i="4"/>
  <c r="J248" i="4"/>
  <c r="I242" i="4"/>
  <c r="I243" i="4"/>
  <c r="I244" i="4"/>
  <c r="D91" i="6" s="1"/>
  <c r="I245" i="4"/>
  <c r="J91" i="6" s="1"/>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414" i="4"/>
  <c r="A415" i="4"/>
  <c r="A416" i="4"/>
  <c r="A417" i="4"/>
  <c r="A418" i="4"/>
  <c r="A419" i="4"/>
  <c r="A420" i="4"/>
  <c r="A421" i="4"/>
  <c r="A422" i="4"/>
  <c r="A423" i="4"/>
  <c r="A424" i="4"/>
  <c r="A425" i="4"/>
  <c r="A426" i="4"/>
  <c r="A427" i="4"/>
  <c r="A428" i="4"/>
  <c r="A429" i="4"/>
  <c r="A430" i="4"/>
  <c r="A431" i="4"/>
  <c r="A432" i="4"/>
  <c r="A433" i="4"/>
  <c r="A434" i="4"/>
  <c r="A435" i="4"/>
  <c r="A436" i="4"/>
  <c r="A437" i="4"/>
  <c r="A438" i="4"/>
  <c r="A439" i="4"/>
  <c r="A440" i="4"/>
  <c r="A441" i="4"/>
  <c r="A442" i="4"/>
  <c r="A443" i="4"/>
  <c r="A444" i="4"/>
  <c r="A445" i="4"/>
  <c r="A446" i="4"/>
  <c r="A447" i="4"/>
  <c r="A448" i="4"/>
  <c r="A449" i="4"/>
  <c r="A450" i="4"/>
  <c r="A451" i="4"/>
  <c r="A452" i="4"/>
  <c r="A453" i="4"/>
  <c r="A454" i="4"/>
  <c r="A455" i="4"/>
  <c r="A456" i="4"/>
  <c r="A457" i="4"/>
  <c r="A458" i="4"/>
  <c r="A459" i="4"/>
  <c r="A460" i="4"/>
  <c r="A461" i="4"/>
  <c r="A462" i="4"/>
  <c r="A463" i="4"/>
  <c r="A464" i="4"/>
  <c r="A465" i="4"/>
  <c r="A466" i="4"/>
  <c r="A467" i="4"/>
  <c r="A468" i="4"/>
  <c r="A469" i="4"/>
  <c r="A470" i="4"/>
  <c r="A471" i="4"/>
  <c r="A472" i="4"/>
  <c r="A473" i="4"/>
  <c r="A474" i="4"/>
  <c r="A475" i="4"/>
  <c r="A476" i="4"/>
  <c r="A477" i="4"/>
  <c r="A478" i="4"/>
  <c r="A479" i="4"/>
  <c r="A480" i="4"/>
  <c r="A481" i="4"/>
  <c r="A482" i="4"/>
  <c r="A483" i="4"/>
  <c r="A484" i="4"/>
  <c r="A485" i="4"/>
  <c r="A486" i="4"/>
  <c r="A487" i="4"/>
  <c r="A488" i="4"/>
  <c r="A489" i="4"/>
  <c r="A490" i="4"/>
  <c r="A491" i="4"/>
  <c r="A492" i="4"/>
  <c r="A493" i="4"/>
  <c r="A494" i="4"/>
  <c r="A495" i="4"/>
  <c r="A496" i="4"/>
  <c r="A497" i="4"/>
  <c r="A498" i="4"/>
  <c r="A499" i="4"/>
  <c r="A503" i="4"/>
  <c r="A504" i="4"/>
  <c r="A505" i="4"/>
  <c r="A506" i="4"/>
  <c r="A507" i="4"/>
  <c r="A508" i="4"/>
  <c r="A509" i="4"/>
  <c r="A510" i="4"/>
  <c r="A511" i="4"/>
  <c r="A512" i="4"/>
  <c r="A513" i="4"/>
  <c r="A514" i="4"/>
  <c r="A515" i="4"/>
  <c r="A516" i="4"/>
  <c r="A517" i="4"/>
  <c r="A518" i="4"/>
  <c r="A519" i="4"/>
  <c r="A520" i="4"/>
  <c r="A521" i="4"/>
  <c r="A522" i="4"/>
  <c r="A523" i="4"/>
  <c r="A524" i="4"/>
  <c r="A525" i="4"/>
  <c r="A526" i="4"/>
  <c r="A527" i="4"/>
  <c r="A528" i="4"/>
  <c r="A529" i="4"/>
  <c r="A530" i="4"/>
  <c r="A531" i="4"/>
  <c r="A532" i="4"/>
  <c r="A533" i="4"/>
  <c r="A534" i="4"/>
  <c r="A535" i="4"/>
  <c r="A536" i="4"/>
  <c r="A537" i="4"/>
  <c r="A538" i="4"/>
  <c r="A539" i="4"/>
  <c r="A540" i="4"/>
  <c r="A541" i="4"/>
  <c r="A542" i="4"/>
  <c r="A543" i="4"/>
  <c r="A544" i="4"/>
  <c r="A545" i="4"/>
  <c r="A548" i="4"/>
  <c r="A549" i="4"/>
  <c r="A550" i="4"/>
  <c r="A551" i="4"/>
  <c r="I20" i="4" l="1"/>
  <c r="J4" i="6" s="1"/>
  <c r="I21" i="4"/>
  <c r="G4" i="6" s="1"/>
  <c r="I22" i="4"/>
  <c r="D5" i="6" s="1"/>
  <c r="I23" i="4"/>
  <c r="J5" i="6" s="1"/>
  <c r="I24" i="4"/>
  <c r="G5" i="6" s="1"/>
  <c r="I25" i="4"/>
  <c r="D6" i="6" s="1"/>
  <c r="I26" i="4"/>
  <c r="J6" i="6" s="1"/>
  <c r="I27" i="4"/>
  <c r="G6" i="6" s="1"/>
  <c r="I28" i="4"/>
  <c r="D7" i="6" s="1"/>
  <c r="I29" i="4"/>
  <c r="J7" i="6" s="1"/>
  <c r="I30" i="4"/>
  <c r="G7" i="6" s="1"/>
  <c r="I31" i="4"/>
  <c r="D8" i="6" s="1"/>
  <c r="I32" i="4"/>
  <c r="J8" i="6" s="1"/>
  <c r="I33" i="4"/>
  <c r="G8" i="6" s="1"/>
  <c r="I34" i="4"/>
  <c r="D9" i="6" s="1"/>
  <c r="I35" i="4"/>
  <c r="J9" i="6" s="1"/>
  <c r="I36" i="4"/>
  <c r="G9" i="6" s="1"/>
  <c r="I37" i="4"/>
  <c r="D10" i="6" s="1"/>
  <c r="I38" i="4"/>
  <c r="J10" i="6" s="1"/>
  <c r="I39" i="4"/>
  <c r="G10" i="6" s="1"/>
  <c r="I40" i="4"/>
  <c r="D11" i="6" s="1"/>
  <c r="I41" i="4"/>
  <c r="J11" i="6" s="1"/>
  <c r="I42" i="4"/>
  <c r="G11" i="6" s="1"/>
  <c r="I43" i="4"/>
  <c r="D12" i="6" s="1"/>
  <c r="I44" i="4"/>
  <c r="J12" i="6" s="1"/>
  <c r="I45" i="4"/>
  <c r="G12" i="6" s="1"/>
  <c r="I46" i="4"/>
  <c r="D13" i="6" s="1"/>
  <c r="I47" i="4"/>
  <c r="J13" i="6" s="1"/>
  <c r="I48" i="4"/>
  <c r="G13" i="6" s="1"/>
  <c r="I49" i="4"/>
  <c r="D14" i="6" s="1"/>
  <c r="I50" i="4"/>
  <c r="J14" i="6" s="1"/>
  <c r="I51" i="4"/>
  <c r="G14" i="6" s="1"/>
  <c r="I52" i="4"/>
  <c r="D15" i="6" s="1"/>
  <c r="I53" i="4"/>
  <c r="J15" i="6" s="1"/>
  <c r="I54" i="4"/>
  <c r="G15" i="6" s="1"/>
  <c r="I55" i="4"/>
  <c r="D16" i="6" s="1"/>
  <c r="I56" i="4"/>
  <c r="J16" i="6" s="1"/>
  <c r="I57" i="4"/>
  <c r="G16" i="6" s="1"/>
  <c r="I58" i="4"/>
  <c r="D17" i="6" s="1"/>
  <c r="I59" i="4"/>
  <c r="J17" i="6" s="1"/>
  <c r="I60" i="4"/>
  <c r="G17" i="6" s="1"/>
  <c r="I61" i="4"/>
  <c r="D18" i="6" s="1"/>
  <c r="I62" i="4"/>
  <c r="J18" i="6" s="1"/>
  <c r="I63" i="4"/>
  <c r="G18" i="6" s="1"/>
  <c r="I64" i="4"/>
  <c r="D19" i="6" s="1"/>
  <c r="I65" i="4"/>
  <c r="J19" i="6" s="1"/>
  <c r="I66" i="4"/>
  <c r="G19" i="6" s="1"/>
  <c r="I67" i="4"/>
  <c r="D20" i="6" s="1"/>
  <c r="I68" i="4"/>
  <c r="J20" i="6" s="1"/>
  <c r="I69" i="4"/>
  <c r="G20" i="6" s="1"/>
  <c r="I70" i="4"/>
  <c r="D21" i="6" s="1"/>
  <c r="I71" i="4"/>
  <c r="J21" i="6" s="1"/>
  <c r="I72" i="4"/>
  <c r="G21" i="6" s="1"/>
  <c r="I73" i="4"/>
  <c r="D22" i="6" s="1"/>
  <c r="I74" i="4"/>
  <c r="J22" i="6" s="1"/>
  <c r="I75" i="4"/>
  <c r="G22" i="6" s="1"/>
  <c r="I76" i="4"/>
  <c r="D23" i="6" s="1"/>
  <c r="I77" i="4"/>
  <c r="J23" i="6" s="1"/>
  <c r="I78" i="4"/>
  <c r="G23" i="6" s="1"/>
  <c r="I79" i="4"/>
  <c r="D24" i="6" s="1"/>
  <c r="I80" i="4"/>
  <c r="J24" i="6" s="1"/>
  <c r="I81" i="4"/>
  <c r="G24" i="6" s="1"/>
  <c r="I82" i="4"/>
  <c r="D25" i="6" s="1"/>
  <c r="I83" i="4"/>
  <c r="J25" i="6" s="1"/>
  <c r="I84" i="4"/>
  <c r="D26" i="6" s="1"/>
  <c r="I85" i="4"/>
  <c r="J26" i="6" s="1"/>
  <c r="I86" i="4"/>
  <c r="D27" i="6" s="1"/>
  <c r="I87" i="4"/>
  <c r="J27" i="6" s="1"/>
  <c r="I88" i="4"/>
  <c r="D304" i="6" s="1"/>
  <c r="I89" i="4"/>
  <c r="D28" i="6" s="1"/>
  <c r="I90" i="4"/>
  <c r="J28" i="6" s="1"/>
  <c r="I91" i="4"/>
  <c r="D305" i="6" s="1"/>
  <c r="I92" i="4"/>
  <c r="D29" i="6" s="1"/>
  <c r="I93" i="4"/>
  <c r="J29" i="6" s="1"/>
  <c r="I94" i="4"/>
  <c r="D306" i="6" s="1"/>
  <c r="I95" i="4"/>
  <c r="D30" i="6" s="1"/>
  <c r="I96" i="4"/>
  <c r="J30" i="6" s="1"/>
  <c r="I97" i="4"/>
  <c r="D307" i="6" s="1"/>
  <c r="I98" i="4"/>
  <c r="D31" i="6" s="1"/>
  <c r="I99" i="4"/>
  <c r="J31" i="6" s="1"/>
  <c r="I100" i="4"/>
  <c r="D308" i="6" s="1"/>
  <c r="I102" i="4"/>
  <c r="D35" i="6" s="1"/>
  <c r="I103" i="4"/>
  <c r="J35" i="6" s="1"/>
  <c r="I104" i="4"/>
  <c r="G35" i="6" s="1"/>
  <c r="I105" i="4"/>
  <c r="D36" i="6" s="1"/>
  <c r="I106" i="4"/>
  <c r="J36" i="6" s="1"/>
  <c r="I107" i="4"/>
  <c r="G36" i="6" s="1"/>
  <c r="I109" i="4"/>
  <c r="D41" i="6" s="1"/>
  <c r="I110" i="4"/>
  <c r="J41" i="6" s="1"/>
  <c r="I111" i="4"/>
  <c r="G41" i="6" s="1"/>
  <c r="I112" i="4"/>
  <c r="D42" i="6" s="1"/>
  <c r="I113" i="4"/>
  <c r="J42" i="6" s="1"/>
  <c r="I114" i="4"/>
  <c r="G42" i="6" s="1"/>
  <c r="I115" i="4"/>
  <c r="D43" i="6" s="1"/>
  <c r="I116" i="4"/>
  <c r="J43" i="6" s="1"/>
  <c r="I117" i="4"/>
  <c r="G43" i="6" s="1"/>
  <c r="I118" i="4"/>
  <c r="D44" i="6" s="1"/>
  <c r="I119" i="4"/>
  <c r="J44" i="6" s="1"/>
  <c r="I120" i="4"/>
  <c r="G44" i="6" s="1"/>
  <c r="I121" i="4"/>
  <c r="D45" i="6" s="1"/>
  <c r="I122" i="4"/>
  <c r="J45" i="6" s="1"/>
  <c r="I123" i="4"/>
  <c r="G45" i="6" s="1"/>
  <c r="I124" i="4"/>
  <c r="D46" i="6" s="1"/>
  <c r="I125" i="4"/>
  <c r="J46" i="6" s="1"/>
  <c r="I126" i="4"/>
  <c r="G46" i="6" s="1"/>
  <c r="I127" i="4"/>
  <c r="D47" i="6" s="1"/>
  <c r="I128" i="4"/>
  <c r="J47" i="6" s="1"/>
  <c r="I129" i="4"/>
  <c r="G47" i="6" s="1"/>
  <c r="I130" i="4"/>
  <c r="D48" i="6" s="1"/>
  <c r="I131" i="4"/>
  <c r="J48" i="6" s="1"/>
  <c r="I132" i="4"/>
  <c r="G48" i="6" s="1"/>
  <c r="I133" i="4"/>
  <c r="D49" i="6" s="1"/>
  <c r="I134" i="4"/>
  <c r="J49" i="6" s="1"/>
  <c r="I135" i="4"/>
  <c r="G49" i="6" s="1"/>
  <c r="I137" i="4"/>
  <c r="D53" i="6" s="1"/>
  <c r="I138" i="4"/>
  <c r="J53" i="6" s="1"/>
  <c r="I139" i="4"/>
  <c r="G53" i="6" s="1"/>
  <c r="I140" i="4"/>
  <c r="D54" i="6" s="1"/>
  <c r="I141" i="4"/>
  <c r="J54" i="6" s="1"/>
  <c r="I142" i="4"/>
  <c r="G54" i="6" s="1"/>
  <c r="I143" i="4"/>
  <c r="D55" i="6" s="1"/>
  <c r="I144" i="4"/>
  <c r="J55" i="6" s="1"/>
  <c r="I145" i="4"/>
  <c r="G55" i="6" s="1"/>
  <c r="I146" i="4"/>
  <c r="D56" i="6" s="1"/>
  <c r="I147" i="4"/>
  <c r="J56" i="6" s="1"/>
  <c r="I148" i="4"/>
  <c r="G56" i="6" s="1"/>
  <c r="I149" i="4"/>
  <c r="D57" i="6" s="1"/>
  <c r="I150" i="4"/>
  <c r="J57" i="6" s="1"/>
  <c r="I151" i="4"/>
  <c r="G57" i="6" s="1"/>
  <c r="I152" i="4"/>
  <c r="D58" i="6" s="1"/>
  <c r="I153" i="4"/>
  <c r="J58" i="6" s="1"/>
  <c r="I154" i="4"/>
  <c r="G58" i="6" s="1"/>
  <c r="I155" i="4"/>
  <c r="D59" i="6" s="1"/>
  <c r="I156" i="4"/>
  <c r="J59" i="6" s="1"/>
  <c r="I157" i="4"/>
  <c r="G59" i="6" s="1"/>
  <c r="I158" i="4"/>
  <c r="D60" i="6" s="1"/>
  <c r="I159" i="4"/>
  <c r="J60" i="6" s="1"/>
  <c r="I160" i="4"/>
  <c r="G60" i="6" s="1"/>
  <c r="I161" i="4"/>
  <c r="D61" i="6" s="1"/>
  <c r="I162" i="4"/>
  <c r="J61" i="6" s="1"/>
  <c r="I163" i="4"/>
  <c r="G61" i="6" s="1"/>
  <c r="I164" i="4"/>
  <c r="D62" i="6" s="1"/>
  <c r="I165" i="4"/>
  <c r="J62" i="6" s="1"/>
  <c r="I166" i="4"/>
  <c r="G62" i="6" s="1"/>
  <c r="I167" i="4"/>
  <c r="D63" i="6" s="1"/>
  <c r="I168" i="4"/>
  <c r="J63" i="6" s="1"/>
  <c r="I169" i="4"/>
  <c r="G63" i="6" s="1"/>
  <c r="I170" i="4"/>
  <c r="D64" i="6" s="1"/>
  <c r="I171" i="4"/>
  <c r="J64" i="6" s="1"/>
  <c r="I172" i="4"/>
  <c r="G64" i="6" s="1"/>
  <c r="I173" i="4"/>
  <c r="D285" i="6" s="1"/>
  <c r="I174" i="4"/>
  <c r="D65" i="6" s="1"/>
  <c r="I175" i="4"/>
  <c r="J65" i="6" s="1"/>
  <c r="I176" i="4"/>
  <c r="G65" i="6" s="1"/>
  <c r="I177" i="4"/>
  <c r="D286" i="6" s="1"/>
  <c r="I181" i="4"/>
  <c r="D67" i="6" s="1"/>
  <c r="I182" i="4"/>
  <c r="J67" i="6" s="1"/>
  <c r="I183" i="4"/>
  <c r="G67" i="6" s="1"/>
  <c r="I184" i="4"/>
  <c r="D287" i="6" s="1"/>
  <c r="I185" i="4"/>
  <c r="D68" i="6" s="1"/>
  <c r="I186" i="4"/>
  <c r="J68" i="6" s="1"/>
  <c r="I187" i="4"/>
  <c r="D288" i="6" s="1"/>
  <c r="I188" i="4"/>
  <c r="D69" i="6" s="1"/>
  <c r="I189" i="4"/>
  <c r="J69" i="6" s="1"/>
  <c r="I190" i="4"/>
  <c r="D289" i="6" s="1"/>
  <c r="I191" i="4"/>
  <c r="D70" i="6" s="1"/>
  <c r="I192" i="4"/>
  <c r="J70" i="6" s="1"/>
  <c r="I193" i="4"/>
  <c r="D290" i="6" s="1"/>
  <c r="I194" i="4"/>
  <c r="D71" i="6" s="1"/>
  <c r="I195" i="4"/>
  <c r="J71" i="6" s="1"/>
  <c r="I196" i="4"/>
  <c r="D291" i="6" s="1"/>
  <c r="I197" i="4"/>
  <c r="D72" i="6" s="1"/>
  <c r="I198" i="4"/>
  <c r="J72" i="6" s="1"/>
  <c r="I199" i="4"/>
  <c r="D292" i="6" s="1"/>
  <c r="I200" i="4"/>
  <c r="D73" i="6" s="1"/>
  <c r="I201" i="4"/>
  <c r="J73" i="6" s="1"/>
  <c r="I202" i="4"/>
  <c r="D293" i="6" s="1"/>
  <c r="I203" i="4"/>
  <c r="D74" i="6" s="1"/>
  <c r="I204" i="4"/>
  <c r="J74" i="6" s="1"/>
  <c r="I205" i="4"/>
  <c r="D294" i="6" s="1"/>
  <c r="I206" i="4"/>
  <c r="D75" i="6" s="1"/>
  <c r="I207" i="4"/>
  <c r="J75" i="6" s="1"/>
  <c r="I208" i="4"/>
  <c r="D295" i="6" s="1"/>
  <c r="I209" i="4"/>
  <c r="D76" i="6" s="1"/>
  <c r="I210" i="4"/>
  <c r="J76" i="6" s="1"/>
  <c r="I211" i="4"/>
  <c r="D296" i="6" s="1"/>
  <c r="I212" i="4"/>
  <c r="D77" i="6" s="1"/>
  <c r="I213" i="4"/>
  <c r="J77" i="6" s="1"/>
  <c r="I214" i="4"/>
  <c r="D297" i="6" s="1"/>
  <c r="I215" i="4"/>
  <c r="D78" i="6" s="1"/>
  <c r="I216" i="4"/>
  <c r="J78" i="6" s="1"/>
  <c r="I217" i="4"/>
  <c r="D298" i="6" s="1"/>
  <c r="I218" i="4"/>
  <c r="D79" i="6" s="1"/>
  <c r="I219" i="4"/>
  <c r="J79" i="6" s="1"/>
  <c r="I220" i="4"/>
  <c r="D299" i="6" s="1"/>
  <c r="I221" i="4"/>
  <c r="D80" i="6" s="1"/>
  <c r="I222" i="4"/>
  <c r="J80" i="6" s="1"/>
  <c r="I223" i="4"/>
  <c r="D300" i="6" s="1"/>
  <c r="I224" i="4"/>
  <c r="D81" i="6" s="1"/>
  <c r="I225" i="4"/>
  <c r="J81" i="6" s="1"/>
  <c r="I226" i="4"/>
  <c r="D301" i="6" s="1"/>
  <c r="I227" i="4"/>
  <c r="D82" i="6" s="1"/>
  <c r="I228" i="4"/>
  <c r="J82" i="6" s="1"/>
  <c r="I229" i="4"/>
  <c r="D302" i="6" s="1"/>
  <c r="I231" i="4"/>
  <c r="D86" i="6" s="1"/>
  <c r="I232" i="4"/>
  <c r="J86" i="6" s="1"/>
  <c r="I233" i="4"/>
  <c r="G86" i="6" s="1"/>
  <c r="I234" i="4"/>
  <c r="D87" i="6" s="1"/>
  <c r="I235" i="4"/>
  <c r="J87" i="6" s="1"/>
  <c r="I236" i="4"/>
  <c r="G87" i="6" s="1"/>
  <c r="I237" i="4"/>
  <c r="D88" i="6" s="1"/>
  <c r="I238" i="4"/>
  <c r="J88" i="6" s="1"/>
  <c r="I239" i="4"/>
  <c r="G88" i="6" s="1"/>
  <c r="I240" i="4"/>
  <c r="D89" i="6" s="1"/>
  <c r="I241" i="4"/>
  <c r="J89" i="6" s="1"/>
  <c r="D90" i="6"/>
  <c r="J90" i="6"/>
  <c r="D94" i="6"/>
  <c r="J94" i="6"/>
  <c r="I252" i="4"/>
  <c r="D95" i="6" s="1"/>
  <c r="I253" i="4"/>
  <c r="J95" i="6" s="1"/>
  <c r="I254" i="4"/>
  <c r="D96" i="6" s="1"/>
  <c r="I255" i="4"/>
  <c r="J96" i="6" s="1"/>
  <c r="I256" i="4"/>
  <c r="D97" i="6" s="1"/>
  <c r="I257" i="4"/>
  <c r="J97" i="6" s="1"/>
  <c r="I258" i="4"/>
  <c r="D98" i="6" s="1"/>
  <c r="I259" i="4"/>
  <c r="J98" i="6" s="1"/>
  <c r="I261" i="4"/>
  <c r="D103" i="6" s="1"/>
  <c r="I262" i="4"/>
  <c r="J103" i="6" s="1"/>
  <c r="I263" i="4"/>
  <c r="G103" i="6" s="1"/>
  <c r="I264" i="4"/>
  <c r="D104" i="6" s="1"/>
  <c r="I265" i="4"/>
  <c r="J104" i="6" s="1"/>
  <c r="I266" i="4"/>
  <c r="G104" i="6" s="1"/>
  <c r="I267" i="4"/>
  <c r="D105" i="6" s="1"/>
  <c r="I268" i="4"/>
  <c r="J105" i="6" s="1"/>
  <c r="I269" i="4"/>
  <c r="G105" i="6" s="1"/>
  <c r="I270" i="4"/>
  <c r="D106" i="6" s="1"/>
  <c r="I271" i="4"/>
  <c r="J106" i="6" s="1"/>
  <c r="I272" i="4"/>
  <c r="D107" i="6" s="1"/>
  <c r="I273" i="4"/>
  <c r="J107" i="6" s="1"/>
  <c r="I274" i="4"/>
  <c r="D108" i="6" s="1"/>
  <c r="I275" i="4"/>
  <c r="J108" i="6" s="1"/>
  <c r="I276" i="4"/>
  <c r="D109" i="6" s="1"/>
  <c r="I277" i="4"/>
  <c r="J109" i="6" s="1"/>
  <c r="I278" i="4"/>
  <c r="D110" i="6" s="1"/>
  <c r="I279" i="4"/>
  <c r="J110" i="6" s="1"/>
  <c r="I280" i="4"/>
  <c r="D111" i="6" s="1"/>
  <c r="I281" i="4"/>
  <c r="J111" i="6" s="1"/>
  <c r="I282" i="4"/>
  <c r="D112" i="6" s="1"/>
  <c r="I283" i="4"/>
  <c r="J112" i="6" s="1"/>
  <c r="I284" i="4"/>
  <c r="D113" i="6" s="1"/>
  <c r="I285" i="4"/>
  <c r="J113" i="6" s="1"/>
  <c r="I287" i="4"/>
  <c r="D117" i="6" s="1"/>
  <c r="I288" i="4"/>
  <c r="J117" i="6" s="1"/>
  <c r="I289" i="4"/>
  <c r="D118" i="6" s="1"/>
  <c r="I290" i="4"/>
  <c r="J118" i="6" s="1"/>
  <c r="I291" i="4"/>
  <c r="D119" i="6" s="1"/>
  <c r="I292" i="4"/>
  <c r="J119" i="6" s="1"/>
  <c r="I293" i="4"/>
  <c r="D120" i="6" s="1"/>
  <c r="I294" i="4"/>
  <c r="J120" i="6" s="1"/>
  <c r="I295" i="4"/>
  <c r="D121" i="6" s="1"/>
  <c r="I296" i="4"/>
  <c r="J121" i="6" s="1"/>
  <c r="I297" i="4"/>
  <c r="D122" i="6" s="1"/>
  <c r="I298" i="4"/>
  <c r="J122" i="6" s="1"/>
  <c r="I299" i="4"/>
  <c r="D123" i="6" s="1"/>
  <c r="I300" i="4"/>
  <c r="J123" i="6" s="1"/>
  <c r="I301" i="4"/>
  <c r="G123" i="6" s="1"/>
  <c r="I302" i="4"/>
  <c r="D124" i="6" s="1"/>
  <c r="I303" i="4"/>
  <c r="J124" i="6" s="1"/>
  <c r="I304" i="4"/>
  <c r="G124" i="6" s="1"/>
  <c r="I305" i="4"/>
  <c r="D125" i="6" s="1"/>
  <c r="I306" i="4"/>
  <c r="J125" i="6" s="1"/>
  <c r="I307" i="4"/>
  <c r="D126" i="6" s="1"/>
  <c r="I308" i="4"/>
  <c r="J126" i="6" s="1"/>
  <c r="I310" i="4"/>
  <c r="D131" i="6" s="1"/>
  <c r="J310" i="4"/>
  <c r="I311" i="4"/>
  <c r="J131" i="6" s="1"/>
  <c r="J311" i="4"/>
  <c r="I312" i="4"/>
  <c r="D132" i="6" s="1"/>
  <c r="I313" i="4"/>
  <c r="J132" i="6" s="1"/>
  <c r="I314" i="4"/>
  <c r="D133" i="6" s="1"/>
  <c r="I315" i="4"/>
  <c r="J133" i="6" s="1"/>
  <c r="I316" i="4"/>
  <c r="D134" i="6" s="1"/>
  <c r="I317" i="4"/>
  <c r="J134" i="6" s="1"/>
  <c r="I318" i="4"/>
  <c r="D135" i="6" s="1"/>
  <c r="I319" i="4"/>
  <c r="J135" i="6" s="1"/>
  <c r="I320" i="4"/>
  <c r="D136" i="6" s="1"/>
  <c r="I321" i="4"/>
  <c r="J136" i="6" s="1"/>
  <c r="I323" i="4"/>
  <c r="D140" i="6" s="1"/>
  <c r="I324" i="4"/>
  <c r="J140" i="6" s="1"/>
  <c r="I325" i="4"/>
  <c r="G140" i="6" s="1"/>
  <c r="I326" i="4"/>
  <c r="D141" i="6" s="1"/>
  <c r="I327" i="4"/>
  <c r="J141" i="6" s="1"/>
  <c r="I328" i="4"/>
  <c r="G141" i="6" s="1"/>
  <c r="I329" i="4"/>
  <c r="D142" i="6" s="1"/>
  <c r="I330" i="4"/>
  <c r="J142" i="6" s="1"/>
  <c r="I331" i="4"/>
  <c r="G142" i="6" s="1"/>
  <c r="I332" i="4"/>
  <c r="D143" i="6" s="1"/>
  <c r="I333" i="4"/>
  <c r="J143" i="6" s="1"/>
  <c r="I334" i="4"/>
  <c r="G143" i="6" s="1"/>
  <c r="I335" i="4"/>
  <c r="D144" i="6" s="1"/>
  <c r="I336" i="4"/>
  <c r="J144" i="6" s="1"/>
  <c r="I337" i="4"/>
  <c r="G144" i="6" s="1"/>
  <c r="I338" i="4"/>
  <c r="D145" i="6" s="1"/>
  <c r="I339" i="4"/>
  <c r="J145" i="6" s="1"/>
  <c r="I340" i="4"/>
  <c r="G145" i="6" s="1"/>
  <c r="I341" i="4"/>
  <c r="D146" i="6" s="1"/>
  <c r="I342" i="4"/>
  <c r="J146" i="6" s="1"/>
  <c r="I343" i="4"/>
  <c r="G146" i="6" s="1"/>
  <c r="I344" i="4"/>
  <c r="D147" i="6" s="1"/>
  <c r="I345" i="4"/>
  <c r="J147" i="6" s="1"/>
  <c r="I346" i="4"/>
  <c r="G147" i="6" s="1"/>
  <c r="I347" i="4"/>
  <c r="D148" i="6" s="1"/>
  <c r="I348" i="4"/>
  <c r="J148" i="6" s="1"/>
  <c r="I349" i="4"/>
  <c r="G148" i="6" s="1"/>
  <c r="I350" i="4"/>
  <c r="D149" i="6" s="1"/>
  <c r="I351" i="4"/>
  <c r="J149" i="6" s="1"/>
  <c r="I352" i="4"/>
  <c r="G149" i="6" s="1"/>
  <c r="I354" i="4"/>
  <c r="D159" i="6" s="1"/>
  <c r="I355" i="4"/>
  <c r="J159" i="6" s="1"/>
  <c r="I356" i="4"/>
  <c r="G159" i="6" s="1"/>
  <c r="I357" i="4"/>
  <c r="D160" i="6" s="1"/>
  <c r="I358" i="4"/>
  <c r="J160" i="6" s="1"/>
  <c r="I359" i="4"/>
  <c r="G160" i="6" s="1"/>
  <c r="I360" i="4"/>
  <c r="D161" i="6" s="1"/>
  <c r="I361" i="4"/>
  <c r="J161" i="6" s="1"/>
  <c r="I362" i="4"/>
  <c r="G161" i="6" s="1"/>
  <c r="I363" i="4"/>
  <c r="D162" i="6" s="1"/>
  <c r="I364" i="4"/>
  <c r="J162" i="6" s="1"/>
  <c r="I365" i="4"/>
  <c r="G162" i="6" s="1"/>
  <c r="I367" i="4"/>
  <c r="D154" i="6" s="1"/>
  <c r="I368" i="4"/>
  <c r="I369" i="4"/>
  <c r="G154" i="6" s="1"/>
  <c r="I371" i="4"/>
  <c r="D167" i="6" s="1"/>
  <c r="I372" i="4"/>
  <c r="J167" i="6" s="1"/>
  <c r="I373" i="4"/>
  <c r="G167" i="6" s="1"/>
  <c r="I374" i="4"/>
  <c r="D168" i="6" s="1"/>
  <c r="I375" i="4"/>
  <c r="J168" i="6" s="1"/>
  <c r="I376" i="4"/>
  <c r="G168" i="6" s="1"/>
  <c r="I377" i="4"/>
  <c r="D169" i="6" s="1"/>
  <c r="I378" i="4"/>
  <c r="J169" i="6" s="1"/>
  <c r="I379" i="4"/>
  <c r="G169" i="6" s="1"/>
  <c r="I380" i="4"/>
  <c r="D170" i="6" s="1"/>
  <c r="I381" i="4"/>
  <c r="J170" i="6" s="1"/>
  <c r="I382" i="4"/>
  <c r="G170" i="6" s="1"/>
  <c r="I383" i="4"/>
  <c r="D171" i="6" s="1"/>
  <c r="I384" i="4"/>
  <c r="J171" i="6" s="1"/>
  <c r="I385" i="4"/>
  <c r="G171" i="6" s="1"/>
  <c r="I387" i="4"/>
  <c r="D175" i="6" s="1"/>
  <c r="I388" i="4"/>
  <c r="J175" i="6" s="1"/>
  <c r="I389" i="4"/>
  <c r="G175" i="6" s="1"/>
  <c r="I390" i="4"/>
  <c r="D176" i="6" s="1"/>
  <c r="I391" i="4"/>
  <c r="J176" i="6" s="1"/>
  <c r="I392" i="4"/>
  <c r="G176" i="6" s="1"/>
  <c r="I393" i="4"/>
  <c r="D177" i="6" s="1"/>
  <c r="I394" i="4"/>
  <c r="J177" i="6" s="1"/>
  <c r="I395" i="4"/>
  <c r="G177" i="6" s="1"/>
  <c r="I396" i="4"/>
  <c r="D178" i="6" s="1"/>
  <c r="I397" i="4"/>
  <c r="J178" i="6" s="1"/>
  <c r="I398" i="4"/>
  <c r="G178" i="6" s="1"/>
  <c r="I399" i="4"/>
  <c r="D179" i="6" s="1"/>
  <c r="I400" i="4"/>
  <c r="J179" i="6" s="1"/>
  <c r="I401" i="4"/>
  <c r="G179" i="6" s="1"/>
  <c r="I403" i="4"/>
  <c r="D184" i="6" s="1"/>
  <c r="I404" i="4"/>
  <c r="J184" i="6" s="1"/>
  <c r="I405" i="4"/>
  <c r="G184" i="6" s="1"/>
  <c r="I406" i="4"/>
  <c r="D185" i="6" s="1"/>
  <c r="I407" i="4"/>
  <c r="J185" i="6" s="1"/>
  <c r="I408" i="4"/>
  <c r="G185" i="6" s="1"/>
  <c r="I409" i="4"/>
  <c r="D186" i="6" s="1"/>
  <c r="I410" i="4"/>
  <c r="J186" i="6" s="1"/>
  <c r="I411" i="4"/>
  <c r="G186" i="6" s="1"/>
  <c r="I412" i="4"/>
  <c r="D187" i="6" s="1"/>
  <c r="I413" i="4"/>
  <c r="J187" i="6" s="1"/>
  <c r="I414" i="4"/>
  <c r="G187" i="6" s="1"/>
  <c r="I416" i="4"/>
  <c r="D192" i="6" s="1"/>
  <c r="I417" i="4"/>
  <c r="J192" i="6" s="1"/>
  <c r="I418" i="4"/>
  <c r="G192" i="6" s="1"/>
  <c r="I419" i="4"/>
  <c r="D193" i="6" s="1"/>
  <c r="I420" i="4"/>
  <c r="J193" i="6" s="1"/>
  <c r="I421" i="4"/>
  <c r="G193" i="6" s="1"/>
  <c r="I423" i="4"/>
  <c r="D197" i="6" s="1"/>
  <c r="I424" i="4"/>
  <c r="J197" i="6" s="1"/>
  <c r="I425" i="4"/>
  <c r="G197" i="6" s="1"/>
  <c r="I426" i="4"/>
  <c r="D198" i="6" s="1"/>
  <c r="I427" i="4"/>
  <c r="J198" i="6" s="1"/>
  <c r="I428" i="4"/>
  <c r="G198" i="6" s="1"/>
  <c r="I429" i="4"/>
  <c r="D199" i="6" s="1"/>
  <c r="I430" i="4"/>
  <c r="J199" i="6" s="1"/>
  <c r="I431" i="4"/>
  <c r="G199" i="6" s="1"/>
  <c r="I432" i="4"/>
  <c r="D200" i="6" s="1"/>
  <c r="I433" i="4"/>
  <c r="J200" i="6" s="1"/>
  <c r="I434" i="4"/>
  <c r="G200" i="6" s="1"/>
  <c r="I435" i="4"/>
  <c r="D201" i="6" s="1"/>
  <c r="I436" i="4"/>
  <c r="J201" i="6" s="1"/>
  <c r="I437" i="4"/>
  <c r="G201" i="6" s="1"/>
  <c r="I438" i="4"/>
  <c r="D202" i="6" s="1"/>
  <c r="I439" i="4"/>
  <c r="J202" i="6" s="1"/>
  <c r="I440" i="4"/>
  <c r="G202" i="6" s="1"/>
  <c r="I441" i="4"/>
  <c r="D203" i="6" s="1"/>
  <c r="I442" i="4"/>
  <c r="J203" i="6" s="1"/>
  <c r="I443" i="4"/>
  <c r="G203" i="6" s="1"/>
  <c r="I444" i="4"/>
  <c r="D204" i="6" s="1"/>
  <c r="I445" i="4"/>
  <c r="J204" i="6" s="1"/>
  <c r="I446" i="4"/>
  <c r="G204" i="6" s="1"/>
  <c r="I447" i="4"/>
  <c r="D205" i="6" s="1"/>
  <c r="I448" i="4"/>
  <c r="J205" i="6" s="1"/>
  <c r="I449" i="4"/>
  <c r="G205" i="6" s="1"/>
  <c r="I450" i="4"/>
  <c r="D206" i="6" s="1"/>
  <c r="I451" i="4"/>
  <c r="J206" i="6" s="1"/>
  <c r="I452" i="4"/>
  <c r="G206" i="6" s="1"/>
  <c r="I454" i="4"/>
  <c r="D211" i="6" s="1"/>
  <c r="I455" i="4"/>
  <c r="J211" i="6" s="1"/>
  <c r="I456" i="4"/>
  <c r="G211" i="6" s="1"/>
  <c r="I457" i="4"/>
  <c r="D212" i="6" s="1"/>
  <c r="I458" i="4"/>
  <c r="J212" i="6" s="1"/>
  <c r="I459" i="4"/>
  <c r="G212" i="6" s="1"/>
  <c r="I460" i="4"/>
  <c r="D213" i="6" s="1"/>
  <c r="I461" i="4"/>
  <c r="J213" i="6" s="1"/>
  <c r="I462" i="4"/>
  <c r="G213" i="6" s="1"/>
  <c r="I464" i="4"/>
  <c r="D218" i="6" s="1"/>
  <c r="I465" i="4"/>
  <c r="J218" i="6" s="1"/>
  <c r="I466" i="4"/>
  <c r="G218" i="6" s="1"/>
  <c r="I467" i="4"/>
  <c r="D219" i="6" s="1"/>
  <c r="I468" i="4"/>
  <c r="J219" i="6" s="1"/>
  <c r="I469" i="4"/>
  <c r="G219" i="6" s="1"/>
  <c r="I470" i="4"/>
  <c r="D220" i="6" s="1"/>
  <c r="I471" i="4"/>
  <c r="J220" i="6" s="1"/>
  <c r="I472" i="4"/>
  <c r="G220" i="6" s="1"/>
  <c r="I474" i="4"/>
  <c r="D243" i="6" s="1"/>
  <c r="I475" i="4"/>
  <c r="J243" i="6" s="1"/>
  <c r="I476" i="4"/>
  <c r="I477" i="4"/>
  <c r="D244" i="6" s="1"/>
  <c r="I478" i="4"/>
  <c r="J244" i="6" s="1"/>
  <c r="I479" i="4"/>
  <c r="I481" i="4"/>
  <c r="D249" i="6" s="1"/>
  <c r="I482" i="4"/>
  <c r="J249" i="6" s="1"/>
  <c r="I483" i="4"/>
  <c r="D250" i="6" s="1"/>
  <c r="I484" i="4"/>
  <c r="J250" i="6" s="1"/>
  <c r="I486" i="4"/>
  <c r="D235" i="6" s="1"/>
  <c r="I487" i="4"/>
  <c r="G235" i="6" s="1"/>
  <c r="I488" i="4"/>
  <c r="J235" i="6" s="1"/>
  <c r="I489" i="4"/>
  <c r="D236" i="6" s="1"/>
  <c r="I490" i="4"/>
  <c r="G236" i="6" s="1"/>
  <c r="I491" i="4"/>
  <c r="J236" i="6" s="1"/>
  <c r="I492" i="4"/>
  <c r="D237" i="6" s="1"/>
  <c r="I493" i="4"/>
  <c r="G237" i="6" s="1"/>
  <c r="I494" i="4"/>
  <c r="J237" i="6" s="1"/>
  <c r="I495" i="4"/>
  <c r="J238" i="6" s="1"/>
  <c r="I497" i="4"/>
  <c r="D224" i="6" s="1"/>
  <c r="I498" i="4"/>
  <c r="J224" i="6" s="1"/>
  <c r="I499" i="4"/>
  <c r="G224" i="6" s="1"/>
  <c r="I504" i="4"/>
  <c r="D230" i="6" s="1"/>
  <c r="I505" i="4"/>
  <c r="J230" i="6" s="1"/>
  <c r="I506" i="4"/>
  <c r="G230" i="6" s="1"/>
  <c r="D255" i="6"/>
  <c r="G255" i="6"/>
  <c r="D256" i="6"/>
  <c r="G256" i="6"/>
  <c r="D257" i="6"/>
  <c r="G257" i="6"/>
  <c r="G258" i="6"/>
  <c r="D259" i="6"/>
  <c r="G259" i="6"/>
  <c r="D260" i="6"/>
  <c r="G260" i="6"/>
  <c r="D261" i="6"/>
  <c r="G261" i="6"/>
  <c r="G262" i="6"/>
  <c r="D263" i="6"/>
  <c r="G263" i="6"/>
  <c r="D264" i="6"/>
  <c r="G264" i="6"/>
  <c r="D265" i="6"/>
  <c r="G265" i="6"/>
  <c r="D266" i="6"/>
  <c r="G266" i="6"/>
  <c r="D267" i="6"/>
  <c r="G267" i="6"/>
  <c r="G268" i="6"/>
  <c r="D269" i="6"/>
  <c r="G269" i="6"/>
  <c r="D270" i="6"/>
  <c r="G270" i="6"/>
  <c r="D271" i="6"/>
  <c r="G271" i="6"/>
  <c r="G272" i="6"/>
  <c r="D273" i="6"/>
  <c r="G273" i="6"/>
  <c r="D274" i="6"/>
  <c r="G274" i="6"/>
  <c r="D275" i="6"/>
  <c r="G275" i="6"/>
  <c r="D281" i="6"/>
  <c r="I19" i="4"/>
  <c r="D4" i="6" s="1"/>
  <c r="H215" i="4" l="1"/>
  <c r="J215" i="4" s="1"/>
  <c r="C78" i="6" l="1"/>
  <c r="I243" i="6"/>
  <c r="C243" i="6"/>
  <c r="I249" i="6"/>
  <c r="C249" i="6"/>
  <c r="I250" i="6"/>
  <c r="C250" i="6"/>
  <c r="I244" i="6"/>
  <c r="C244" i="6"/>
  <c r="I206" i="6"/>
  <c r="F206" i="6"/>
  <c r="C206" i="6"/>
  <c r="I220" i="6"/>
  <c r="F220" i="6"/>
  <c r="C220" i="6"/>
  <c r="I178" i="6"/>
  <c r="F178" i="6"/>
  <c r="C178" i="6"/>
  <c r="J154" i="6"/>
  <c r="I154" i="6"/>
  <c r="F154" i="6"/>
  <c r="C154" i="6"/>
  <c r="I131" i="6"/>
  <c r="C131" i="6"/>
  <c r="I112" i="6" l="1"/>
  <c r="C112" i="6"/>
  <c r="I111" i="6"/>
  <c r="C111" i="6"/>
  <c r="I98" i="6"/>
  <c r="C98" i="6"/>
  <c r="I97" i="6"/>
  <c r="C97" i="6"/>
  <c r="I96" i="6"/>
  <c r="C96" i="6"/>
  <c r="I95" i="6"/>
  <c r="C95" i="6"/>
  <c r="I94" i="6"/>
  <c r="C94" i="6"/>
  <c r="H484" i="4"/>
  <c r="J484" i="4" s="1"/>
  <c r="H483" i="4"/>
  <c r="J483" i="4" s="1"/>
  <c r="H482" i="4"/>
  <c r="J482" i="4" s="1"/>
  <c r="H481" i="4"/>
  <c r="J481" i="4" s="1"/>
  <c r="H479" i="4"/>
  <c r="J479" i="4" s="1"/>
  <c r="H478" i="4"/>
  <c r="J478" i="4" s="1"/>
  <c r="H477" i="4"/>
  <c r="J477" i="4" s="1"/>
  <c r="H476" i="4"/>
  <c r="J476" i="4" s="1"/>
  <c r="H475" i="4"/>
  <c r="J475" i="4" s="1"/>
  <c r="H474" i="4"/>
  <c r="J474" i="4" s="1"/>
  <c r="H396" i="4" l="1"/>
  <c r="J396" i="4" s="1"/>
  <c r="H397" i="4"/>
  <c r="J397" i="4" s="1"/>
  <c r="H398" i="4"/>
  <c r="J398" i="4" s="1"/>
  <c r="H369" i="4"/>
  <c r="J369" i="4" s="1"/>
  <c r="H368" i="4"/>
  <c r="J368" i="4" s="1"/>
  <c r="H367" i="4"/>
  <c r="J367" i="4" s="1"/>
  <c r="H280" i="4"/>
  <c r="J280" i="4" s="1"/>
  <c r="H281" i="4"/>
  <c r="J281" i="4" s="1"/>
  <c r="H282" i="4"/>
  <c r="J282" i="4" s="1"/>
  <c r="H283" i="4"/>
  <c r="J283" i="4" s="1"/>
  <c r="H551" i="4"/>
  <c r="J551" i="4" s="1"/>
  <c r="H450" i="4" l="1"/>
  <c r="J450" i="4" s="1"/>
  <c r="H451" i="4"/>
  <c r="J451" i="4" s="1"/>
  <c r="H452" i="4"/>
  <c r="J452" i="4" s="1"/>
  <c r="H250" i="4"/>
  <c r="J250" i="4" s="1"/>
  <c r="H251" i="4"/>
  <c r="J251" i="4" s="1"/>
  <c r="H252" i="4"/>
  <c r="J252" i="4" s="1"/>
  <c r="H253" i="4"/>
  <c r="J253" i="4" s="1"/>
  <c r="H254" i="4"/>
  <c r="J254" i="4" s="1"/>
  <c r="H255" i="4"/>
  <c r="J255" i="4" s="1"/>
  <c r="H256" i="4"/>
  <c r="J256" i="4" s="1"/>
  <c r="H257" i="4"/>
  <c r="J257" i="4" s="1"/>
  <c r="H258" i="4"/>
  <c r="J258" i="4" s="1"/>
  <c r="H259" i="4"/>
  <c r="J259" i="4" s="1"/>
  <c r="C308" i="6"/>
  <c r="C307" i="6"/>
  <c r="C306" i="6"/>
  <c r="C305" i="6"/>
  <c r="C304" i="6"/>
  <c r="C297" i="6"/>
  <c r="C302" i="6"/>
  <c r="C301" i="6"/>
  <c r="C300" i="6"/>
  <c r="C299" i="6"/>
  <c r="C298" i="6"/>
  <c r="C296" i="6"/>
  <c r="C295" i="6"/>
  <c r="C294" i="6"/>
  <c r="C293" i="6"/>
  <c r="C292" i="6"/>
  <c r="C291" i="6"/>
  <c r="C290" i="6"/>
  <c r="C289" i="6"/>
  <c r="C288" i="6"/>
  <c r="C287" i="6"/>
  <c r="C286" i="6"/>
  <c r="C285" i="6"/>
  <c r="H100" i="4" l="1"/>
  <c r="J100" i="4" s="1"/>
  <c r="H97" i="4"/>
  <c r="J97" i="4" s="1"/>
  <c r="H94" i="4"/>
  <c r="J94" i="4" s="1"/>
  <c r="H91" i="4"/>
  <c r="J91" i="4" s="1"/>
  <c r="H88" i="4"/>
  <c r="J88" i="4" s="1"/>
  <c r="H229" i="4"/>
  <c r="J229" i="4" s="1"/>
  <c r="H226" i="4"/>
  <c r="J226" i="4" s="1"/>
  <c r="H223" i="4"/>
  <c r="J223" i="4" s="1"/>
  <c r="H220" i="4"/>
  <c r="J220" i="4" s="1"/>
  <c r="H217" i="4"/>
  <c r="J217" i="4" s="1"/>
  <c r="H214" i="4"/>
  <c r="J214" i="4" s="1"/>
  <c r="H211" i="4"/>
  <c r="J211" i="4" s="1"/>
  <c r="H208" i="4"/>
  <c r="J208" i="4" s="1"/>
  <c r="H205" i="4"/>
  <c r="J205" i="4" s="1"/>
  <c r="H202" i="4"/>
  <c r="J202" i="4" s="1"/>
  <c r="H199" i="4"/>
  <c r="J199" i="4" s="1"/>
  <c r="H196" i="4"/>
  <c r="J196" i="4" s="1"/>
  <c r="H193" i="4"/>
  <c r="J193" i="4" s="1"/>
  <c r="H190" i="4"/>
  <c r="J190" i="4" s="1"/>
  <c r="H187" i="4"/>
  <c r="J187" i="4" s="1"/>
  <c r="H184" i="4"/>
  <c r="J184" i="4" s="1"/>
  <c r="H177" i="4"/>
  <c r="J177" i="4" s="1"/>
  <c r="H173" i="4"/>
  <c r="J173" i="4" s="1"/>
  <c r="H352" i="4"/>
  <c r="J352" i="4" s="1"/>
  <c r="H349" i="4"/>
  <c r="J349" i="4" s="1"/>
  <c r="F149" i="6" l="1"/>
  <c r="F148" i="6"/>
  <c r="I197" i="6" l="1"/>
  <c r="F197" i="6"/>
  <c r="C197" i="6"/>
  <c r="I213" i="6"/>
  <c r="F213" i="6"/>
  <c r="C213" i="6"/>
  <c r="I212" i="6"/>
  <c r="F212" i="6"/>
  <c r="C212" i="6"/>
  <c r="I211" i="6"/>
  <c r="F211" i="6"/>
  <c r="C211" i="6"/>
  <c r="I103" i="6"/>
  <c r="F103" i="6"/>
  <c r="C103" i="6"/>
  <c r="I36" i="6"/>
  <c r="F36" i="6"/>
  <c r="C36" i="6"/>
  <c r="I35" i="6"/>
  <c r="F35" i="6"/>
  <c r="C35" i="6"/>
  <c r="H462" i="4"/>
  <c r="J462" i="4" s="1"/>
  <c r="H461" i="4"/>
  <c r="J461" i="4" s="1"/>
  <c r="H460" i="4"/>
  <c r="J460" i="4" s="1"/>
  <c r="H459" i="4"/>
  <c r="J459" i="4" s="1"/>
  <c r="H458" i="4"/>
  <c r="J458" i="4" s="1"/>
  <c r="H457" i="4"/>
  <c r="J457" i="4" s="1"/>
  <c r="H464" i="4"/>
  <c r="J464" i="4" s="1"/>
  <c r="H456" i="4"/>
  <c r="J456" i="4" s="1"/>
  <c r="H455" i="4"/>
  <c r="J455" i="4" s="1"/>
  <c r="H454" i="4"/>
  <c r="J454" i="4" s="1"/>
  <c r="H425" i="4"/>
  <c r="J425" i="4" s="1"/>
  <c r="H424" i="4"/>
  <c r="J424" i="4" s="1"/>
  <c r="H423" i="4"/>
  <c r="J423" i="4" s="1"/>
  <c r="H263" i="4"/>
  <c r="J263" i="4" s="1"/>
  <c r="H262" i="4"/>
  <c r="J262" i="4" s="1"/>
  <c r="H261" i="4"/>
  <c r="J261" i="4" s="1"/>
  <c r="H107" i="4"/>
  <c r="J107" i="4" s="1"/>
  <c r="H106" i="4"/>
  <c r="J106" i="4" s="1"/>
  <c r="H105" i="4"/>
  <c r="J105" i="4" s="1"/>
  <c r="H104" i="4"/>
  <c r="J104" i="4" s="1"/>
  <c r="H103" i="4"/>
  <c r="J103" i="4" s="1"/>
  <c r="H102" i="4"/>
  <c r="J102" i="4" s="1"/>
  <c r="H109" i="4"/>
  <c r="J109" i="4" s="1"/>
  <c r="H110" i="4"/>
  <c r="J110" i="4" s="1"/>
  <c r="H111" i="4"/>
  <c r="J111" i="4" s="1"/>
  <c r="H112" i="4"/>
  <c r="J112" i="4" s="1"/>
  <c r="H113" i="4"/>
  <c r="J113" i="4" s="1"/>
  <c r="H114" i="4"/>
  <c r="J114" i="4" s="1"/>
  <c r="H115" i="4"/>
  <c r="J115" i="4" s="1"/>
  <c r="H116" i="4"/>
  <c r="J116" i="4" s="1"/>
  <c r="I140" i="6"/>
  <c r="F140" i="6"/>
  <c r="C140" i="6"/>
  <c r="H325" i="4" l="1"/>
  <c r="J325" i="4" s="1"/>
  <c r="H324" i="4"/>
  <c r="J324" i="4" s="1"/>
  <c r="H323" i="4"/>
  <c r="J323" i="4" s="1"/>
  <c r="H550" i="4" l="1"/>
  <c r="J550" i="4" s="1"/>
  <c r="I86" i="6"/>
  <c r="F86" i="6"/>
  <c r="C86" i="6"/>
  <c r="H233" i="4" l="1"/>
  <c r="J233" i="4" s="1"/>
  <c r="H232" i="4"/>
  <c r="J232" i="4" s="1"/>
  <c r="H231" i="4"/>
  <c r="J231" i="4" s="1"/>
  <c r="I90" i="6"/>
  <c r="C90" i="6"/>
  <c r="I89" i="6"/>
  <c r="C89" i="6"/>
  <c r="I88" i="6"/>
  <c r="F88" i="6"/>
  <c r="C88" i="6"/>
  <c r="I87" i="6"/>
  <c r="F87" i="6"/>
  <c r="C87" i="6"/>
  <c r="H243" i="4"/>
  <c r="J243" i="4" s="1"/>
  <c r="H242" i="4"/>
  <c r="J242" i="4" s="1"/>
  <c r="H241" i="4"/>
  <c r="J241" i="4" s="1"/>
  <c r="H240" i="4"/>
  <c r="J240" i="4" s="1"/>
  <c r="H239" i="4"/>
  <c r="J239" i="4" s="1"/>
  <c r="H238" i="4"/>
  <c r="J238" i="4" s="1"/>
  <c r="H237" i="4"/>
  <c r="J237" i="4" s="1"/>
  <c r="H236" i="4"/>
  <c r="J236" i="4" s="1"/>
  <c r="H235" i="4"/>
  <c r="J235" i="4" s="1"/>
  <c r="H234" i="4"/>
  <c r="J234" i="4" s="1"/>
  <c r="F124" i="6" l="1"/>
  <c r="F123" i="6"/>
  <c r="H304" i="4"/>
  <c r="J304" i="4" s="1"/>
  <c r="H301" i="4"/>
  <c r="J301" i="4" s="1"/>
  <c r="C281" i="6"/>
  <c r="F275" i="6"/>
  <c r="C275" i="6"/>
  <c r="F274" i="6"/>
  <c r="C274" i="6"/>
  <c r="F273" i="6"/>
  <c r="C273" i="6"/>
  <c r="F272" i="6"/>
  <c r="F271" i="6"/>
  <c r="C271" i="6"/>
  <c r="F270" i="6"/>
  <c r="C270" i="6"/>
  <c r="F269" i="6"/>
  <c r="C269" i="6"/>
  <c r="F268" i="6"/>
  <c r="F267" i="6"/>
  <c r="C267" i="6"/>
  <c r="F266" i="6"/>
  <c r="C266" i="6"/>
  <c r="F265" i="6"/>
  <c r="C265" i="6"/>
  <c r="F264" i="6"/>
  <c r="C264" i="6"/>
  <c r="F263" i="6"/>
  <c r="C263" i="6"/>
  <c r="F262" i="6"/>
  <c r="F261" i="6"/>
  <c r="C261" i="6"/>
  <c r="F260" i="6"/>
  <c r="C260" i="6"/>
  <c r="F259" i="6"/>
  <c r="C259" i="6"/>
  <c r="F258" i="6"/>
  <c r="F257" i="6"/>
  <c r="C257" i="6"/>
  <c r="F256" i="6"/>
  <c r="C256" i="6"/>
  <c r="F255" i="6"/>
  <c r="C255" i="6"/>
  <c r="I136" i="6"/>
  <c r="C136" i="6"/>
  <c r="I135" i="6"/>
  <c r="C135" i="6"/>
  <c r="I134" i="6"/>
  <c r="C134" i="6"/>
  <c r="I133" i="6"/>
  <c r="C133" i="6"/>
  <c r="I132" i="6"/>
  <c r="C132" i="6"/>
  <c r="I126" i="6"/>
  <c r="C126" i="6"/>
  <c r="I125" i="6"/>
  <c r="C125" i="6"/>
  <c r="I124" i="6"/>
  <c r="C124" i="6"/>
  <c r="I123" i="6"/>
  <c r="C123" i="6"/>
  <c r="I122" i="6"/>
  <c r="C122" i="6"/>
  <c r="I121" i="6"/>
  <c r="C121" i="6"/>
  <c r="I120" i="6"/>
  <c r="C120" i="6"/>
  <c r="I119" i="6"/>
  <c r="C119" i="6"/>
  <c r="I118" i="6"/>
  <c r="C118" i="6"/>
  <c r="I117" i="6"/>
  <c r="C117" i="6"/>
  <c r="H313" i="4"/>
  <c r="J313" i="4" s="1"/>
  <c r="H314" i="4"/>
  <c r="J314" i="4" s="1"/>
  <c r="H315" i="4"/>
  <c r="J315" i="4" s="1"/>
  <c r="H316" i="4"/>
  <c r="J316" i="4" s="1"/>
  <c r="H317" i="4"/>
  <c r="J317" i="4" s="1"/>
  <c r="H318" i="4"/>
  <c r="J318" i="4" s="1"/>
  <c r="H319" i="4"/>
  <c r="J319" i="4" s="1"/>
  <c r="H320" i="4"/>
  <c r="J320" i="4" s="1"/>
  <c r="H321" i="4"/>
  <c r="J321" i="4" s="1"/>
  <c r="H290" i="4"/>
  <c r="H291" i="4"/>
  <c r="H292" i="4"/>
  <c r="H293" i="4"/>
  <c r="H294" i="4"/>
  <c r="H295" i="4"/>
  <c r="H296" i="4"/>
  <c r="H297" i="4"/>
  <c r="H298" i="4"/>
  <c r="H299" i="4"/>
  <c r="J299" i="4" s="1"/>
  <c r="H300" i="4"/>
  <c r="J300" i="4" s="1"/>
  <c r="H302" i="4"/>
  <c r="J302" i="4" s="1"/>
  <c r="H303" i="4"/>
  <c r="J303" i="4" s="1"/>
  <c r="H305" i="4"/>
  <c r="J305" i="4" s="1"/>
  <c r="H306" i="4"/>
  <c r="J306" i="4" s="1"/>
  <c r="H307" i="4"/>
  <c r="J307" i="4" s="1"/>
  <c r="H308" i="4"/>
  <c r="J308" i="4" s="1"/>
  <c r="H289" i="4"/>
  <c r="H288" i="4"/>
  <c r="H312" i="4"/>
  <c r="J312" i="4" s="1"/>
  <c r="H287" i="4"/>
  <c r="F67" i="6"/>
  <c r="F65" i="6"/>
  <c r="F64" i="6"/>
  <c r="H183" i="4"/>
  <c r="J183" i="4" s="1"/>
  <c r="H176" i="4"/>
  <c r="J176" i="4" s="1"/>
  <c r="H172" i="4"/>
  <c r="J172" i="4" s="1"/>
  <c r="I205" i="6"/>
  <c r="F205" i="6"/>
  <c r="C205" i="6"/>
  <c r="H447" i="4"/>
  <c r="J447" i="4" s="1"/>
  <c r="H448" i="4"/>
  <c r="J448" i="4" s="1"/>
  <c r="H449" i="4"/>
  <c r="J449" i="4" s="1"/>
  <c r="I55" i="6"/>
  <c r="F55" i="6"/>
  <c r="C55" i="6"/>
  <c r="I230" i="6"/>
  <c r="F230" i="6"/>
  <c r="C230" i="6"/>
  <c r="A18" i="4"/>
  <c r="H539" i="4"/>
  <c r="J539" i="4" s="1"/>
  <c r="H532" i="4"/>
  <c r="J532" i="4" s="1"/>
  <c r="H521" i="4"/>
  <c r="J521" i="4" s="1"/>
  <c r="H514" i="4"/>
  <c r="J514" i="4" s="1"/>
  <c r="I193" i="6"/>
  <c r="F193" i="6"/>
  <c r="C193" i="6"/>
  <c r="H421" i="4"/>
  <c r="J421" i="4" s="1"/>
  <c r="H420" i="4"/>
  <c r="J420" i="4" s="1"/>
  <c r="H419" i="4"/>
  <c r="J419" i="4" s="1"/>
  <c r="C105" i="6"/>
  <c r="F105" i="6"/>
  <c r="I105" i="6"/>
  <c r="C106" i="6"/>
  <c r="I106" i="6"/>
  <c r="C107" i="6"/>
  <c r="I107" i="6"/>
  <c r="C108" i="6"/>
  <c r="I108" i="6"/>
  <c r="C109" i="6"/>
  <c r="I109" i="6"/>
  <c r="C110" i="6"/>
  <c r="I110" i="6"/>
  <c r="C113" i="6"/>
  <c r="I113" i="6"/>
  <c r="I61" i="6"/>
  <c r="F61" i="6"/>
  <c r="C61" i="6"/>
  <c r="H549" i="4"/>
  <c r="J549" i="4" s="1"/>
  <c r="H266" i="4"/>
  <c r="J266" i="4" s="1"/>
  <c r="H265" i="4"/>
  <c r="J265" i="4" s="1"/>
  <c r="H264" i="4"/>
  <c r="J264" i="4" s="1"/>
  <c r="I192" i="6"/>
  <c r="F192" i="6"/>
  <c r="C192" i="6"/>
  <c r="I224" i="6"/>
  <c r="F224" i="6"/>
  <c r="C224" i="6"/>
  <c r="H163" i="4"/>
  <c r="J163" i="4" s="1"/>
  <c r="H162" i="4"/>
  <c r="J162" i="4" s="1"/>
  <c r="H161" i="4"/>
  <c r="J161" i="4" s="1"/>
  <c r="A19" i="4"/>
  <c r="H285" i="4"/>
  <c r="J285" i="4" s="1"/>
  <c r="H284" i="4"/>
  <c r="J284" i="4" s="1"/>
  <c r="I6" i="6"/>
  <c r="F6" i="6"/>
  <c r="C6" i="6"/>
  <c r="I5" i="6"/>
  <c r="F5" i="6"/>
  <c r="C5" i="6"/>
  <c r="I4" i="6"/>
  <c r="F4" i="6"/>
  <c r="C4" i="6"/>
  <c r="I238" i="6"/>
  <c r="I237" i="6"/>
  <c r="I236" i="6"/>
  <c r="I235" i="6"/>
  <c r="I25" i="6"/>
  <c r="C25" i="6"/>
  <c r="H24" i="4"/>
  <c r="J24" i="4" s="1"/>
  <c r="H23" i="4"/>
  <c r="J23" i="4" s="1"/>
  <c r="H22" i="4"/>
  <c r="J22" i="4" s="1"/>
  <c r="H21" i="4"/>
  <c r="J21" i="4" s="1"/>
  <c r="H20" i="4"/>
  <c r="J20" i="4" s="1"/>
  <c r="H19" i="4"/>
  <c r="H472" i="4"/>
  <c r="J472" i="4" s="1"/>
  <c r="H471" i="4"/>
  <c r="J471" i="4" s="1"/>
  <c r="H470" i="4"/>
  <c r="J470" i="4" s="1"/>
  <c r="H418" i="4"/>
  <c r="J418" i="4" s="1"/>
  <c r="H417" i="4"/>
  <c r="J417" i="4" s="1"/>
  <c r="H416" i="4"/>
  <c r="J416" i="4" s="1"/>
  <c r="H83" i="4"/>
  <c r="J83" i="4" s="1"/>
  <c r="H82" i="4"/>
  <c r="J82" i="4" s="1"/>
  <c r="H505" i="4"/>
  <c r="J505" i="4" s="1"/>
  <c r="H506" i="4"/>
  <c r="J506" i="4" s="1"/>
  <c r="H504" i="4"/>
  <c r="J504" i="4" s="1"/>
  <c r="H509" i="4"/>
  <c r="J509" i="4" s="1"/>
  <c r="H510" i="4"/>
  <c r="J510" i="4" s="1"/>
  <c r="H511" i="4"/>
  <c r="J511" i="4" s="1"/>
  <c r="H512" i="4"/>
  <c r="J512" i="4" s="1"/>
  <c r="H513" i="4"/>
  <c r="J513" i="4" s="1"/>
  <c r="H515" i="4"/>
  <c r="J515" i="4" s="1"/>
  <c r="H516" i="4"/>
  <c r="J516" i="4" s="1"/>
  <c r="H517" i="4"/>
  <c r="J517" i="4" s="1"/>
  <c r="H518" i="4"/>
  <c r="J518" i="4" s="1"/>
  <c r="H519" i="4"/>
  <c r="J519" i="4" s="1"/>
  <c r="H520" i="4"/>
  <c r="J520" i="4" s="1"/>
  <c r="H522" i="4"/>
  <c r="J522" i="4" s="1"/>
  <c r="H523" i="4"/>
  <c r="J523" i="4" s="1"/>
  <c r="H524" i="4"/>
  <c r="J524" i="4" s="1"/>
  <c r="H525" i="4"/>
  <c r="J525" i="4" s="1"/>
  <c r="H526" i="4"/>
  <c r="J526" i="4" s="1"/>
  <c r="H527" i="4"/>
  <c r="J527" i="4" s="1"/>
  <c r="H528" i="4"/>
  <c r="J528" i="4" s="1"/>
  <c r="H529" i="4"/>
  <c r="J529" i="4" s="1"/>
  <c r="H530" i="4"/>
  <c r="J530" i="4" s="1"/>
  <c r="H531" i="4"/>
  <c r="J531" i="4" s="1"/>
  <c r="H533" i="4"/>
  <c r="J533" i="4" s="1"/>
  <c r="H534" i="4"/>
  <c r="J534" i="4" s="1"/>
  <c r="H535" i="4"/>
  <c r="J535" i="4" s="1"/>
  <c r="H536" i="4"/>
  <c r="J536" i="4" s="1"/>
  <c r="H537" i="4"/>
  <c r="J537" i="4" s="1"/>
  <c r="H538" i="4"/>
  <c r="J538" i="4" s="1"/>
  <c r="H540" i="4"/>
  <c r="J540" i="4" s="1"/>
  <c r="H541" i="4"/>
  <c r="J541" i="4" s="1"/>
  <c r="H542" i="4"/>
  <c r="J542" i="4" s="1"/>
  <c r="H543" i="4"/>
  <c r="J543" i="4" s="1"/>
  <c r="H544" i="4"/>
  <c r="J544" i="4" s="1"/>
  <c r="H545" i="4"/>
  <c r="J545" i="4" s="1"/>
  <c r="H508" i="4"/>
  <c r="J508" i="4" s="1"/>
  <c r="H498" i="4"/>
  <c r="J498" i="4" s="1"/>
  <c r="H499" i="4"/>
  <c r="J499" i="4" s="1"/>
  <c r="H497" i="4"/>
  <c r="J497" i="4" s="1"/>
  <c r="H487" i="4"/>
  <c r="J487" i="4" s="1"/>
  <c r="H488" i="4"/>
  <c r="J488" i="4" s="1"/>
  <c r="H489" i="4"/>
  <c r="J489" i="4" s="1"/>
  <c r="H490" i="4"/>
  <c r="J490" i="4" s="1"/>
  <c r="H491" i="4"/>
  <c r="J491" i="4" s="1"/>
  <c r="H492" i="4"/>
  <c r="J492" i="4" s="1"/>
  <c r="H493" i="4"/>
  <c r="J493" i="4" s="1"/>
  <c r="H494" i="4"/>
  <c r="J494" i="4" s="1"/>
  <c r="H495" i="4"/>
  <c r="J495" i="4" s="1"/>
  <c r="H486" i="4"/>
  <c r="J486" i="4" s="1"/>
  <c r="H465" i="4"/>
  <c r="J465" i="4" s="1"/>
  <c r="H466" i="4"/>
  <c r="J466" i="4" s="1"/>
  <c r="H467" i="4"/>
  <c r="J467" i="4" s="1"/>
  <c r="H468" i="4"/>
  <c r="J468" i="4" s="1"/>
  <c r="H469" i="4"/>
  <c r="J469" i="4" s="1"/>
  <c r="H427" i="4"/>
  <c r="J427" i="4" s="1"/>
  <c r="H428" i="4"/>
  <c r="J428" i="4" s="1"/>
  <c r="H429" i="4"/>
  <c r="J429" i="4" s="1"/>
  <c r="H430" i="4"/>
  <c r="J430" i="4" s="1"/>
  <c r="H431" i="4"/>
  <c r="J431" i="4" s="1"/>
  <c r="H432" i="4"/>
  <c r="J432" i="4" s="1"/>
  <c r="H433" i="4"/>
  <c r="J433" i="4" s="1"/>
  <c r="H434" i="4"/>
  <c r="J434" i="4" s="1"/>
  <c r="H435" i="4"/>
  <c r="J435" i="4" s="1"/>
  <c r="H436" i="4"/>
  <c r="J436" i="4" s="1"/>
  <c r="H437" i="4"/>
  <c r="J437" i="4" s="1"/>
  <c r="H438" i="4"/>
  <c r="J438" i="4" s="1"/>
  <c r="H439" i="4"/>
  <c r="J439" i="4" s="1"/>
  <c r="H440" i="4"/>
  <c r="J440" i="4" s="1"/>
  <c r="H441" i="4"/>
  <c r="J441" i="4" s="1"/>
  <c r="H442" i="4"/>
  <c r="J442" i="4" s="1"/>
  <c r="H443" i="4"/>
  <c r="J443" i="4" s="1"/>
  <c r="H444" i="4"/>
  <c r="J444" i="4" s="1"/>
  <c r="H445" i="4"/>
  <c r="J445" i="4" s="1"/>
  <c r="H446" i="4"/>
  <c r="J446" i="4" s="1"/>
  <c r="H426" i="4"/>
  <c r="J426" i="4" s="1"/>
  <c r="H404" i="4"/>
  <c r="J404" i="4" s="1"/>
  <c r="H405" i="4"/>
  <c r="J405" i="4" s="1"/>
  <c r="H406" i="4"/>
  <c r="J406" i="4" s="1"/>
  <c r="H407" i="4"/>
  <c r="J407" i="4" s="1"/>
  <c r="H408" i="4"/>
  <c r="J408" i="4" s="1"/>
  <c r="H409" i="4"/>
  <c r="J409" i="4" s="1"/>
  <c r="H410" i="4"/>
  <c r="J410" i="4" s="1"/>
  <c r="H411" i="4"/>
  <c r="J411" i="4" s="1"/>
  <c r="H412" i="4"/>
  <c r="J412" i="4" s="1"/>
  <c r="H413" i="4"/>
  <c r="J413" i="4" s="1"/>
  <c r="H414" i="4"/>
  <c r="J414" i="4" s="1"/>
  <c r="H403" i="4"/>
  <c r="J403" i="4" s="1"/>
  <c r="H388" i="4"/>
  <c r="J388" i="4" s="1"/>
  <c r="H389" i="4"/>
  <c r="J389" i="4" s="1"/>
  <c r="H390" i="4"/>
  <c r="J390" i="4" s="1"/>
  <c r="H391" i="4"/>
  <c r="J391" i="4" s="1"/>
  <c r="H392" i="4"/>
  <c r="J392" i="4" s="1"/>
  <c r="H393" i="4"/>
  <c r="J393" i="4" s="1"/>
  <c r="H394" i="4"/>
  <c r="J394" i="4" s="1"/>
  <c r="H395" i="4"/>
  <c r="J395" i="4" s="1"/>
  <c r="H399" i="4"/>
  <c r="J399" i="4" s="1"/>
  <c r="H400" i="4"/>
  <c r="J400" i="4" s="1"/>
  <c r="H401" i="4"/>
  <c r="J401" i="4" s="1"/>
  <c r="H387" i="4"/>
  <c r="J387" i="4" s="1"/>
  <c r="H372" i="4"/>
  <c r="J372" i="4" s="1"/>
  <c r="H373" i="4"/>
  <c r="J373" i="4" s="1"/>
  <c r="H374" i="4"/>
  <c r="J374" i="4" s="1"/>
  <c r="H375" i="4"/>
  <c r="J375" i="4" s="1"/>
  <c r="H376" i="4"/>
  <c r="J376" i="4" s="1"/>
  <c r="H377" i="4"/>
  <c r="J377" i="4" s="1"/>
  <c r="H378" i="4"/>
  <c r="J378" i="4" s="1"/>
  <c r="H379" i="4"/>
  <c r="J379" i="4" s="1"/>
  <c r="H380" i="4"/>
  <c r="J380" i="4" s="1"/>
  <c r="H381" i="4"/>
  <c r="J381" i="4" s="1"/>
  <c r="H382" i="4"/>
  <c r="J382" i="4" s="1"/>
  <c r="H383" i="4"/>
  <c r="J383" i="4" s="1"/>
  <c r="H384" i="4"/>
  <c r="J384" i="4" s="1"/>
  <c r="H385" i="4"/>
  <c r="J385" i="4" s="1"/>
  <c r="H371" i="4"/>
  <c r="J371" i="4" s="1"/>
  <c r="H355" i="4"/>
  <c r="J355" i="4" s="1"/>
  <c r="H356" i="4"/>
  <c r="J356" i="4" s="1"/>
  <c r="H357" i="4"/>
  <c r="J357" i="4" s="1"/>
  <c r="H358" i="4"/>
  <c r="J358" i="4" s="1"/>
  <c r="H359" i="4"/>
  <c r="J359" i="4" s="1"/>
  <c r="H360" i="4"/>
  <c r="J360" i="4" s="1"/>
  <c r="H361" i="4"/>
  <c r="J361" i="4" s="1"/>
  <c r="H362" i="4"/>
  <c r="J362" i="4" s="1"/>
  <c r="H363" i="4"/>
  <c r="J363" i="4" s="1"/>
  <c r="H364" i="4"/>
  <c r="J364" i="4" s="1"/>
  <c r="H365" i="4"/>
  <c r="J365" i="4" s="1"/>
  <c r="H354" i="4"/>
  <c r="J354" i="4" s="1"/>
  <c r="H327" i="4"/>
  <c r="J327" i="4" s="1"/>
  <c r="H328" i="4"/>
  <c r="J328" i="4" s="1"/>
  <c r="H329" i="4"/>
  <c r="J329" i="4" s="1"/>
  <c r="H330" i="4"/>
  <c r="J330" i="4" s="1"/>
  <c r="H331" i="4"/>
  <c r="J331" i="4" s="1"/>
  <c r="H332" i="4"/>
  <c r="J332" i="4" s="1"/>
  <c r="H333" i="4"/>
  <c r="J333" i="4" s="1"/>
  <c r="H334" i="4"/>
  <c r="J334" i="4" s="1"/>
  <c r="H335" i="4"/>
  <c r="J335" i="4" s="1"/>
  <c r="H336" i="4"/>
  <c r="J336" i="4" s="1"/>
  <c r="H337" i="4"/>
  <c r="J337" i="4" s="1"/>
  <c r="H338" i="4"/>
  <c r="J338" i="4" s="1"/>
  <c r="H339" i="4"/>
  <c r="J339" i="4" s="1"/>
  <c r="H340" i="4"/>
  <c r="J340" i="4" s="1"/>
  <c r="H341" i="4"/>
  <c r="J341" i="4" s="1"/>
  <c r="H342" i="4"/>
  <c r="J342" i="4" s="1"/>
  <c r="H343" i="4"/>
  <c r="J343" i="4" s="1"/>
  <c r="H344" i="4"/>
  <c r="J344" i="4" s="1"/>
  <c r="H345" i="4"/>
  <c r="J345" i="4" s="1"/>
  <c r="H346" i="4"/>
  <c r="J346" i="4" s="1"/>
  <c r="H347" i="4"/>
  <c r="J347" i="4" s="1"/>
  <c r="H348" i="4"/>
  <c r="J348" i="4" s="1"/>
  <c r="H350" i="4"/>
  <c r="J350" i="4" s="1"/>
  <c r="H351" i="4"/>
  <c r="J351" i="4" s="1"/>
  <c r="H326" i="4"/>
  <c r="J326" i="4" s="1"/>
  <c r="H268" i="4"/>
  <c r="J268" i="4" s="1"/>
  <c r="H269" i="4"/>
  <c r="J269" i="4" s="1"/>
  <c r="H270" i="4"/>
  <c r="J270" i="4" s="1"/>
  <c r="H271" i="4"/>
  <c r="J271" i="4" s="1"/>
  <c r="H272" i="4"/>
  <c r="J272" i="4" s="1"/>
  <c r="H273" i="4"/>
  <c r="J273" i="4" s="1"/>
  <c r="H274" i="4"/>
  <c r="J274" i="4" s="1"/>
  <c r="H275" i="4"/>
  <c r="J275" i="4" s="1"/>
  <c r="H276" i="4"/>
  <c r="J276" i="4" s="1"/>
  <c r="H277" i="4"/>
  <c r="J277" i="4" s="1"/>
  <c r="H278" i="4"/>
  <c r="J278" i="4" s="1"/>
  <c r="H279" i="4"/>
  <c r="J279" i="4" s="1"/>
  <c r="H267" i="4"/>
  <c r="J267" i="4" s="1"/>
  <c r="H138" i="4"/>
  <c r="J138" i="4" s="1"/>
  <c r="H139" i="4"/>
  <c r="J139" i="4" s="1"/>
  <c r="H140" i="4"/>
  <c r="J140" i="4" s="1"/>
  <c r="H141" i="4"/>
  <c r="J141" i="4" s="1"/>
  <c r="H142" i="4"/>
  <c r="J142" i="4" s="1"/>
  <c r="H143" i="4"/>
  <c r="J143" i="4" s="1"/>
  <c r="H144" i="4"/>
  <c r="J144" i="4" s="1"/>
  <c r="H145" i="4"/>
  <c r="J145" i="4" s="1"/>
  <c r="H146" i="4"/>
  <c r="J146" i="4" s="1"/>
  <c r="H147" i="4"/>
  <c r="J147" i="4" s="1"/>
  <c r="H148" i="4"/>
  <c r="J148" i="4" s="1"/>
  <c r="H149" i="4"/>
  <c r="J149" i="4" s="1"/>
  <c r="H150" i="4"/>
  <c r="J150" i="4" s="1"/>
  <c r="H151" i="4"/>
  <c r="J151" i="4" s="1"/>
  <c r="H152" i="4"/>
  <c r="J152" i="4" s="1"/>
  <c r="H153" i="4"/>
  <c r="J153" i="4" s="1"/>
  <c r="H154" i="4"/>
  <c r="J154" i="4" s="1"/>
  <c r="H155" i="4"/>
  <c r="J155" i="4" s="1"/>
  <c r="H156" i="4"/>
  <c r="J156" i="4" s="1"/>
  <c r="H157" i="4"/>
  <c r="J157" i="4" s="1"/>
  <c r="H158" i="4"/>
  <c r="J158" i="4" s="1"/>
  <c r="H159" i="4"/>
  <c r="J159" i="4" s="1"/>
  <c r="H160" i="4"/>
  <c r="J160" i="4" s="1"/>
  <c r="H164" i="4"/>
  <c r="J164" i="4" s="1"/>
  <c r="H165" i="4"/>
  <c r="J165" i="4" s="1"/>
  <c r="H166" i="4"/>
  <c r="J166" i="4" s="1"/>
  <c r="H167" i="4"/>
  <c r="J167" i="4" s="1"/>
  <c r="H168" i="4"/>
  <c r="J168" i="4" s="1"/>
  <c r="H169" i="4"/>
  <c r="J169" i="4" s="1"/>
  <c r="H170" i="4"/>
  <c r="J170" i="4" s="1"/>
  <c r="H171" i="4"/>
  <c r="J171" i="4" s="1"/>
  <c r="H174" i="4"/>
  <c r="J174" i="4" s="1"/>
  <c r="H175" i="4"/>
  <c r="J175" i="4" s="1"/>
  <c r="H181" i="4"/>
  <c r="J181" i="4" s="1"/>
  <c r="H182" i="4"/>
  <c r="J182" i="4" s="1"/>
  <c r="H185" i="4"/>
  <c r="J185" i="4" s="1"/>
  <c r="H186" i="4"/>
  <c r="J186" i="4" s="1"/>
  <c r="H188" i="4"/>
  <c r="J188" i="4" s="1"/>
  <c r="H189" i="4"/>
  <c r="J189" i="4" s="1"/>
  <c r="H191" i="4"/>
  <c r="J191" i="4" s="1"/>
  <c r="H192" i="4"/>
  <c r="J192" i="4" s="1"/>
  <c r="H194" i="4"/>
  <c r="J194" i="4" s="1"/>
  <c r="H195" i="4"/>
  <c r="J195" i="4" s="1"/>
  <c r="H197" i="4"/>
  <c r="J197" i="4" s="1"/>
  <c r="H198" i="4"/>
  <c r="J198" i="4" s="1"/>
  <c r="H200" i="4"/>
  <c r="J200" i="4" s="1"/>
  <c r="H201" i="4"/>
  <c r="J201" i="4" s="1"/>
  <c r="H203" i="4"/>
  <c r="J203" i="4" s="1"/>
  <c r="H204" i="4"/>
  <c r="J204" i="4" s="1"/>
  <c r="H206" i="4"/>
  <c r="J206" i="4" s="1"/>
  <c r="H207" i="4"/>
  <c r="J207" i="4" s="1"/>
  <c r="H209" i="4"/>
  <c r="J209" i="4" s="1"/>
  <c r="H210" i="4"/>
  <c r="J210" i="4" s="1"/>
  <c r="H212" i="4"/>
  <c r="J212" i="4" s="1"/>
  <c r="H213" i="4"/>
  <c r="J213" i="4" s="1"/>
  <c r="H216" i="4"/>
  <c r="J216" i="4" s="1"/>
  <c r="H218" i="4"/>
  <c r="J218" i="4" s="1"/>
  <c r="H219" i="4"/>
  <c r="J219" i="4" s="1"/>
  <c r="H221" i="4"/>
  <c r="J221" i="4" s="1"/>
  <c r="H222" i="4"/>
  <c r="J222" i="4" s="1"/>
  <c r="H224" i="4"/>
  <c r="J224" i="4" s="1"/>
  <c r="H225" i="4"/>
  <c r="J225" i="4" s="1"/>
  <c r="H227" i="4"/>
  <c r="J227" i="4" s="1"/>
  <c r="H228" i="4"/>
  <c r="J228" i="4" s="1"/>
  <c r="H137" i="4"/>
  <c r="J137" i="4" s="1"/>
  <c r="H117" i="4"/>
  <c r="J117" i="4" s="1"/>
  <c r="H118" i="4"/>
  <c r="J118" i="4" s="1"/>
  <c r="H119" i="4"/>
  <c r="J119" i="4" s="1"/>
  <c r="H120" i="4"/>
  <c r="J120" i="4" s="1"/>
  <c r="H121" i="4"/>
  <c r="J121" i="4" s="1"/>
  <c r="H122" i="4"/>
  <c r="J122" i="4" s="1"/>
  <c r="H123" i="4"/>
  <c r="J123" i="4" s="1"/>
  <c r="H124" i="4"/>
  <c r="J124" i="4" s="1"/>
  <c r="H125" i="4"/>
  <c r="J125" i="4" s="1"/>
  <c r="H126" i="4"/>
  <c r="J126" i="4" s="1"/>
  <c r="H127" i="4"/>
  <c r="J127" i="4" s="1"/>
  <c r="H128" i="4"/>
  <c r="J128" i="4" s="1"/>
  <c r="H129" i="4"/>
  <c r="J129" i="4" s="1"/>
  <c r="H130" i="4"/>
  <c r="J130" i="4" s="1"/>
  <c r="H131" i="4"/>
  <c r="J131" i="4" s="1"/>
  <c r="H132" i="4"/>
  <c r="J132" i="4" s="1"/>
  <c r="H133" i="4"/>
  <c r="J133" i="4" s="1"/>
  <c r="H134" i="4"/>
  <c r="J134" i="4" s="1"/>
  <c r="H135" i="4"/>
  <c r="J135" i="4" s="1"/>
  <c r="H26" i="4"/>
  <c r="J26" i="4" s="1"/>
  <c r="H27" i="4"/>
  <c r="J27" i="4" s="1"/>
  <c r="H28" i="4"/>
  <c r="J28" i="4" s="1"/>
  <c r="H29" i="4"/>
  <c r="J29" i="4" s="1"/>
  <c r="H30" i="4"/>
  <c r="J30" i="4" s="1"/>
  <c r="H31" i="4"/>
  <c r="J31" i="4" s="1"/>
  <c r="H32" i="4"/>
  <c r="J32" i="4" s="1"/>
  <c r="H33" i="4"/>
  <c r="J33" i="4" s="1"/>
  <c r="H34" i="4"/>
  <c r="J34" i="4" s="1"/>
  <c r="H35" i="4"/>
  <c r="J35" i="4" s="1"/>
  <c r="H36" i="4"/>
  <c r="J36" i="4" s="1"/>
  <c r="H37" i="4"/>
  <c r="J37" i="4" s="1"/>
  <c r="H38" i="4"/>
  <c r="J38" i="4" s="1"/>
  <c r="H39" i="4"/>
  <c r="J39" i="4" s="1"/>
  <c r="H40" i="4"/>
  <c r="J40" i="4" s="1"/>
  <c r="H41" i="4"/>
  <c r="J41" i="4" s="1"/>
  <c r="H42" i="4"/>
  <c r="J42" i="4" s="1"/>
  <c r="H43" i="4"/>
  <c r="J43" i="4" s="1"/>
  <c r="H44" i="4"/>
  <c r="J44" i="4" s="1"/>
  <c r="H45" i="4"/>
  <c r="J45" i="4" s="1"/>
  <c r="H46" i="4"/>
  <c r="J46" i="4" s="1"/>
  <c r="H47" i="4"/>
  <c r="J47" i="4" s="1"/>
  <c r="H48" i="4"/>
  <c r="J48" i="4" s="1"/>
  <c r="H49" i="4"/>
  <c r="J49" i="4" s="1"/>
  <c r="H50" i="4"/>
  <c r="J50" i="4" s="1"/>
  <c r="H51" i="4"/>
  <c r="J51" i="4" s="1"/>
  <c r="H52" i="4"/>
  <c r="J52" i="4" s="1"/>
  <c r="H53" i="4"/>
  <c r="J53" i="4" s="1"/>
  <c r="H54" i="4"/>
  <c r="J54" i="4" s="1"/>
  <c r="H55" i="4"/>
  <c r="J55" i="4" s="1"/>
  <c r="H56" i="4"/>
  <c r="J56" i="4" s="1"/>
  <c r="H57" i="4"/>
  <c r="J57" i="4" s="1"/>
  <c r="H58" i="4"/>
  <c r="J58" i="4" s="1"/>
  <c r="H59" i="4"/>
  <c r="J59" i="4" s="1"/>
  <c r="H60" i="4"/>
  <c r="J60" i="4" s="1"/>
  <c r="H61" i="4"/>
  <c r="J61" i="4" s="1"/>
  <c r="H62" i="4"/>
  <c r="J62" i="4" s="1"/>
  <c r="H63" i="4"/>
  <c r="J63" i="4" s="1"/>
  <c r="H64" i="4"/>
  <c r="J64" i="4" s="1"/>
  <c r="H65" i="4"/>
  <c r="J65" i="4" s="1"/>
  <c r="H66" i="4"/>
  <c r="J66" i="4" s="1"/>
  <c r="H67" i="4"/>
  <c r="J67" i="4" s="1"/>
  <c r="H68" i="4"/>
  <c r="J68" i="4" s="1"/>
  <c r="H69" i="4"/>
  <c r="J69" i="4" s="1"/>
  <c r="H70" i="4"/>
  <c r="J70" i="4" s="1"/>
  <c r="H71" i="4"/>
  <c r="J71" i="4" s="1"/>
  <c r="H72" i="4"/>
  <c r="J72" i="4" s="1"/>
  <c r="H73" i="4"/>
  <c r="J73" i="4" s="1"/>
  <c r="H74" i="4"/>
  <c r="J74" i="4" s="1"/>
  <c r="H75" i="4"/>
  <c r="J75" i="4" s="1"/>
  <c r="H76" i="4"/>
  <c r="J76" i="4" s="1"/>
  <c r="H77" i="4"/>
  <c r="J77" i="4" s="1"/>
  <c r="H78" i="4"/>
  <c r="J78" i="4" s="1"/>
  <c r="H79" i="4"/>
  <c r="J79" i="4" s="1"/>
  <c r="H80" i="4"/>
  <c r="J80" i="4" s="1"/>
  <c r="H81" i="4"/>
  <c r="J81" i="4" s="1"/>
  <c r="H84" i="4"/>
  <c r="J84" i="4" s="1"/>
  <c r="H85" i="4"/>
  <c r="J85" i="4" s="1"/>
  <c r="H86" i="4"/>
  <c r="J86" i="4" s="1"/>
  <c r="H87" i="4"/>
  <c r="J87" i="4" s="1"/>
  <c r="H89" i="4"/>
  <c r="J89" i="4" s="1"/>
  <c r="H90" i="4"/>
  <c r="J90" i="4" s="1"/>
  <c r="H92" i="4"/>
  <c r="J92" i="4" s="1"/>
  <c r="H93" i="4"/>
  <c r="J93" i="4" s="1"/>
  <c r="H95" i="4"/>
  <c r="J95" i="4" s="1"/>
  <c r="H96" i="4"/>
  <c r="J96" i="4" s="1"/>
  <c r="H98" i="4"/>
  <c r="J98" i="4" s="1"/>
  <c r="H99" i="4"/>
  <c r="J99" i="4" s="1"/>
  <c r="H25" i="4"/>
  <c r="J25" i="4" s="1"/>
  <c r="I219" i="6"/>
  <c r="F219" i="6"/>
  <c r="C219" i="6"/>
  <c r="I200" i="6"/>
  <c r="F200" i="6"/>
  <c r="C200" i="6"/>
  <c r="F104" i="6"/>
  <c r="I104" i="6"/>
  <c r="C104" i="6"/>
  <c r="I75" i="6"/>
  <c r="C75" i="6"/>
  <c r="C74" i="6"/>
  <c r="I74" i="6"/>
  <c r="I71" i="6"/>
  <c r="C71" i="6"/>
  <c r="I43" i="6"/>
  <c r="F43" i="6"/>
  <c r="C43" i="6"/>
  <c r="I41" i="6"/>
  <c r="F41" i="6"/>
  <c r="C41" i="6"/>
  <c r="I17" i="6"/>
  <c r="F17" i="6"/>
  <c r="C17" i="6"/>
  <c r="I16" i="6"/>
  <c r="F16" i="6"/>
  <c r="C16" i="6"/>
  <c r="I24" i="6"/>
  <c r="F24" i="6"/>
  <c r="C24" i="6"/>
  <c r="F42" i="6"/>
  <c r="F237" i="6"/>
  <c r="F236" i="6"/>
  <c r="F235" i="6"/>
  <c r="F218" i="6"/>
  <c r="I218" i="6"/>
  <c r="I204" i="6"/>
  <c r="I203" i="6"/>
  <c r="I202" i="6"/>
  <c r="I201" i="6"/>
  <c r="I199" i="6"/>
  <c r="I198" i="6"/>
  <c r="F204" i="6"/>
  <c r="F203" i="6"/>
  <c r="F202" i="6"/>
  <c r="F201" i="6"/>
  <c r="F199" i="6"/>
  <c r="F198" i="6"/>
  <c r="F187" i="6"/>
  <c r="F186" i="6"/>
  <c r="F185" i="6"/>
  <c r="F184" i="6"/>
  <c r="I187" i="6"/>
  <c r="I186" i="6"/>
  <c r="I185" i="6"/>
  <c r="I184" i="6"/>
  <c r="I179" i="6"/>
  <c r="I177" i="6"/>
  <c r="I176" i="6"/>
  <c r="I175" i="6"/>
  <c r="I171" i="6"/>
  <c r="I170" i="6"/>
  <c r="I169" i="6"/>
  <c r="I168" i="6"/>
  <c r="I167" i="6"/>
  <c r="F179" i="6"/>
  <c r="F177" i="6"/>
  <c r="F176" i="6"/>
  <c r="F175" i="6"/>
  <c r="F171" i="6"/>
  <c r="F170" i="6"/>
  <c r="F169" i="6"/>
  <c r="F168" i="6"/>
  <c r="F167" i="6"/>
  <c r="I162" i="6"/>
  <c r="I161" i="6"/>
  <c r="I160" i="6"/>
  <c r="I159" i="6"/>
  <c r="F162" i="6"/>
  <c r="F161" i="6"/>
  <c r="F160" i="6"/>
  <c r="F159" i="6"/>
  <c r="I149" i="6"/>
  <c r="I148" i="6"/>
  <c r="I147" i="6"/>
  <c r="I146" i="6"/>
  <c r="I145" i="6"/>
  <c r="I144" i="6"/>
  <c r="I143" i="6"/>
  <c r="I142" i="6"/>
  <c r="I141" i="6"/>
  <c r="F147" i="6"/>
  <c r="F146" i="6"/>
  <c r="F145" i="6"/>
  <c r="F144" i="6"/>
  <c r="F143" i="6"/>
  <c r="F142" i="6"/>
  <c r="F141" i="6"/>
  <c r="I82" i="6"/>
  <c r="I81" i="6"/>
  <c r="I80" i="6"/>
  <c r="I79" i="6"/>
  <c r="I78" i="6"/>
  <c r="I77" i="6"/>
  <c r="I76" i="6"/>
  <c r="I73" i="6"/>
  <c r="I72" i="6"/>
  <c r="I70" i="6"/>
  <c r="I69" i="6"/>
  <c r="I68" i="6"/>
  <c r="I67" i="6"/>
  <c r="I65" i="6"/>
  <c r="I64" i="6"/>
  <c r="I63" i="6"/>
  <c r="I62" i="6"/>
  <c r="I60" i="6"/>
  <c r="I59" i="6"/>
  <c r="I58" i="6"/>
  <c r="I57" i="6"/>
  <c r="I56" i="6"/>
  <c r="I54" i="6"/>
  <c r="I53" i="6"/>
  <c r="F63" i="6"/>
  <c r="F62" i="6"/>
  <c r="F60" i="6"/>
  <c r="F59" i="6"/>
  <c r="F58" i="6"/>
  <c r="F57" i="6"/>
  <c r="F56" i="6"/>
  <c r="F54" i="6"/>
  <c r="F53" i="6"/>
  <c r="I49" i="6"/>
  <c r="I48" i="6"/>
  <c r="I47" i="6"/>
  <c r="I46" i="6"/>
  <c r="I45" i="6"/>
  <c r="I44" i="6"/>
  <c r="I42" i="6"/>
  <c r="F49" i="6"/>
  <c r="F48" i="6"/>
  <c r="F47" i="6"/>
  <c r="F46" i="6"/>
  <c r="F45" i="6"/>
  <c r="F44" i="6"/>
  <c r="I7" i="6"/>
  <c r="I8" i="6"/>
  <c r="I9" i="6"/>
  <c r="I10" i="6"/>
  <c r="I11" i="6"/>
  <c r="I12" i="6"/>
  <c r="I13" i="6"/>
  <c r="I14" i="6"/>
  <c r="I15" i="6"/>
  <c r="I18" i="6"/>
  <c r="I19" i="6"/>
  <c r="I20" i="6"/>
  <c r="I21" i="6"/>
  <c r="I22" i="6"/>
  <c r="I23" i="6"/>
  <c r="I26" i="6"/>
  <c r="I27" i="6"/>
  <c r="I28" i="6"/>
  <c r="I29" i="6"/>
  <c r="I30" i="6"/>
  <c r="I31" i="6"/>
  <c r="F23" i="6"/>
  <c r="F22" i="6"/>
  <c r="F21" i="6"/>
  <c r="F20" i="6"/>
  <c r="F19" i="6"/>
  <c r="F18" i="6"/>
  <c r="F15" i="6"/>
  <c r="F14" i="6"/>
  <c r="F13" i="6"/>
  <c r="F12" i="6"/>
  <c r="F11" i="6"/>
  <c r="F10" i="6"/>
  <c r="F9" i="6"/>
  <c r="F8" i="6"/>
  <c r="F7" i="6"/>
  <c r="C237" i="6"/>
  <c r="C236" i="6"/>
  <c r="C235" i="6"/>
  <c r="C218" i="6"/>
  <c r="C204" i="6"/>
  <c r="C203" i="6"/>
  <c r="C202" i="6"/>
  <c r="C201" i="6"/>
  <c r="C199" i="6"/>
  <c r="C198" i="6"/>
  <c r="C187" i="6"/>
  <c r="C186" i="6"/>
  <c r="C185" i="6"/>
  <c r="C184" i="6"/>
  <c r="C179" i="6"/>
  <c r="C177" i="6"/>
  <c r="C176" i="6"/>
  <c r="C175" i="6"/>
  <c r="C171" i="6"/>
  <c r="C170" i="6"/>
  <c r="C169" i="6"/>
  <c r="C168" i="6"/>
  <c r="C167" i="6"/>
  <c r="C162" i="6"/>
  <c r="C161" i="6"/>
  <c r="C160" i="6"/>
  <c r="C159" i="6"/>
  <c r="C149" i="6"/>
  <c r="C148" i="6"/>
  <c r="C147" i="6"/>
  <c r="C146" i="6"/>
  <c r="C145" i="6"/>
  <c r="C144" i="6"/>
  <c r="C143" i="6"/>
  <c r="C142" i="6"/>
  <c r="C141" i="6"/>
  <c r="C82" i="6"/>
  <c r="C81" i="6"/>
  <c r="C80" i="6"/>
  <c r="C79" i="6"/>
  <c r="C77" i="6"/>
  <c r="C76" i="6"/>
  <c r="C73" i="6"/>
  <c r="C72" i="6"/>
  <c r="C70" i="6"/>
  <c r="C69" i="6"/>
  <c r="C68" i="6"/>
  <c r="C67" i="6"/>
  <c r="C65" i="6"/>
  <c r="C64" i="6"/>
  <c r="C63" i="6"/>
  <c r="C62" i="6"/>
  <c r="C60" i="6"/>
  <c r="C59" i="6"/>
  <c r="C58" i="6"/>
  <c r="C57" i="6"/>
  <c r="C56" i="6"/>
  <c r="C54" i="6"/>
  <c r="C53" i="6"/>
  <c r="C49" i="6"/>
  <c r="C48" i="6"/>
  <c r="C47" i="6"/>
  <c r="C46" i="6"/>
  <c r="C45" i="6"/>
  <c r="C44" i="6"/>
  <c r="C42" i="6"/>
  <c r="C7" i="6"/>
  <c r="C8" i="6"/>
  <c r="C9" i="6"/>
  <c r="C10" i="6"/>
  <c r="C11" i="6"/>
  <c r="C12" i="6"/>
  <c r="C13" i="6"/>
  <c r="C14" i="6"/>
  <c r="C15" i="6"/>
  <c r="C18" i="6"/>
  <c r="C19" i="6"/>
  <c r="C20" i="6"/>
  <c r="C21" i="6"/>
  <c r="C22" i="6"/>
  <c r="C23" i="6"/>
  <c r="C26" i="6"/>
  <c r="C27" i="6"/>
  <c r="C28" i="6"/>
  <c r="C29" i="6"/>
  <c r="C30" i="6"/>
  <c r="C31" i="6"/>
  <c r="H14" i="4" l="1"/>
  <c r="H15" i="4" s="1"/>
  <c r="H16" i="4" s="1"/>
  <c r="J296" i="4"/>
  <c r="J295" i="4"/>
  <c r="J293" i="4"/>
  <c r="J291" i="4"/>
  <c r="J287" i="4"/>
  <c r="J289" i="4"/>
  <c r="J294" i="4"/>
  <c r="J292" i="4"/>
  <c r="J290" i="4"/>
  <c r="J288" i="4"/>
  <c r="J298" i="4"/>
  <c r="J297" i="4"/>
  <c r="J19" i="4"/>
  <c r="J16"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Tech</author>
  </authors>
  <commentList>
    <comment ref="S17" authorId="0" shapeId="0" xr:uid="{FD760FC2-FAE6-4D97-AD2D-6408EE6D8FCC}">
      <text>
        <r>
          <rPr>
            <b/>
            <sz val="9"/>
            <color indexed="81"/>
            <rFont val="Tahoma"/>
            <family val="2"/>
          </rPr>
          <t>Tech:</t>
        </r>
        <r>
          <rPr>
            <sz val="9"/>
            <color indexed="81"/>
            <rFont val="Tahoma"/>
            <family val="2"/>
          </rPr>
          <t xml:space="preserve">
Manufacturing tollerance +/-1% not included.
</t>
        </r>
      </text>
    </comment>
  </commentList>
</comments>
</file>

<file path=xl/sharedStrings.xml><?xml version="1.0" encoding="utf-8"?>
<sst xmlns="http://schemas.openxmlformats.org/spreadsheetml/2006/main" count="3065" uniqueCount="1317">
  <si>
    <t xml:space="preserve">available </t>
  </si>
  <si>
    <t>U-bit T40-3 BitsCard</t>
  </si>
  <si>
    <t>B00240030X</t>
  </si>
  <si>
    <t>U-bit T40-3 BitsPkg</t>
  </si>
  <si>
    <t>B00240030W</t>
  </si>
  <si>
    <t>U-bit T40-2 BitsCard</t>
  </si>
  <si>
    <t>B00240020X</t>
  </si>
  <si>
    <t>U-bit T40-2 BitsPkg</t>
  </si>
  <si>
    <t>B00240020W</t>
  </si>
  <si>
    <t>U-bit T40-1 BitsCard</t>
  </si>
  <si>
    <t>B00240010X</t>
  </si>
  <si>
    <t>U-bit T40-1 BitsPkg</t>
  </si>
  <si>
    <t>B00240010W</t>
  </si>
  <si>
    <t>U-bit T30-3 BitsCard</t>
  </si>
  <si>
    <t>B00230030X</t>
  </si>
  <si>
    <t>U-bit T30-3 BitsPkg</t>
  </si>
  <si>
    <t>B00230030W</t>
  </si>
  <si>
    <t>U-bit T30-2 BitsCard</t>
  </si>
  <si>
    <t>B00230020X</t>
  </si>
  <si>
    <t>U-bit T30-2 BitsPkg</t>
  </si>
  <si>
    <t>B00230020W</t>
  </si>
  <si>
    <t>U-bit T30-1 BitsCard</t>
  </si>
  <si>
    <t>B00230010X</t>
  </si>
  <si>
    <t>U-bit T30-1 BitsPkg</t>
  </si>
  <si>
    <t>B00230010W</t>
  </si>
  <si>
    <t>U-bit T25-3 BitsCard</t>
  </si>
  <si>
    <t>B00225030X</t>
  </si>
  <si>
    <t>U-bit T25-3 BitsPkg</t>
  </si>
  <si>
    <t>B00225030W</t>
  </si>
  <si>
    <t>U-bit T25-2 BitsCard</t>
  </si>
  <si>
    <t>B00225020X</t>
  </si>
  <si>
    <t>U-bit T25-2 BitsPkg</t>
  </si>
  <si>
    <t>B00225020W</t>
  </si>
  <si>
    <t>U-bit T25-1 BitsCard</t>
  </si>
  <si>
    <t>B00225010X</t>
  </si>
  <si>
    <t>U-bit T25-1 BitsPkg</t>
  </si>
  <si>
    <t>B00225010W</t>
  </si>
  <si>
    <t>U-bit T15-3 BitsCard</t>
  </si>
  <si>
    <t>B00215030X</t>
  </si>
  <si>
    <t>U-bit T15-3 BitsPkg</t>
  </si>
  <si>
    <t>B00215030W</t>
  </si>
  <si>
    <t>U-bit T15-2 BitsCard</t>
  </si>
  <si>
    <t>B00215020X</t>
  </si>
  <si>
    <t>U-bit T15-2 BitsPkg</t>
  </si>
  <si>
    <t>B00215020W</t>
  </si>
  <si>
    <t>U-bit T15-1 BitsCard</t>
  </si>
  <si>
    <t>B00215010X</t>
  </si>
  <si>
    <t>U-bit T15-1 BitsPkg</t>
  </si>
  <si>
    <t>B00215010W</t>
  </si>
  <si>
    <t>U-bit T10-3 BitsCard</t>
  </si>
  <si>
    <t>B00210030X</t>
  </si>
  <si>
    <t>U-bit T10-3 BitsPkg</t>
  </si>
  <si>
    <t>B00210030W</t>
  </si>
  <si>
    <t>U-bit T10-2 BitsCard</t>
  </si>
  <si>
    <t>B00210020X</t>
  </si>
  <si>
    <t>U-bit T10-2 BitsPkg</t>
  </si>
  <si>
    <t>B00210020W</t>
  </si>
  <si>
    <t>U-bit T10-1 BitsCard</t>
  </si>
  <si>
    <t>B00210010X</t>
  </si>
  <si>
    <t>U-bit T10-1 BitsPkg</t>
  </si>
  <si>
    <t>B00210010W</t>
  </si>
  <si>
    <t>U-bit</t>
  </si>
  <si>
    <t xml:space="preserve">TopStar Crown Bit </t>
  </si>
  <si>
    <t>B00250000Z</t>
  </si>
  <si>
    <t>TopStar 3"1/8 TopStarPkg</t>
  </si>
  <si>
    <t>T00103125H</t>
  </si>
  <si>
    <t>T00103125T</t>
  </si>
  <si>
    <t>TopStar 2"1/2 TopStarPkg</t>
  </si>
  <si>
    <t>T00102500H</t>
  </si>
  <si>
    <t>T00102500T</t>
  </si>
  <si>
    <t>TopStar</t>
  </si>
  <si>
    <t>J08101250P</t>
  </si>
  <si>
    <t>J08101250H</t>
  </si>
  <si>
    <t>J08101250B</t>
  </si>
  <si>
    <t>C08103125P</t>
  </si>
  <si>
    <t>C08103125H</t>
  </si>
  <si>
    <t>C08103125B</t>
  </si>
  <si>
    <t>C08102750P</t>
  </si>
  <si>
    <t>C08102750H</t>
  </si>
  <si>
    <t>C08102750B</t>
  </si>
  <si>
    <t>C08102500P</t>
  </si>
  <si>
    <t>C08102500H</t>
  </si>
  <si>
    <t>C08102500B</t>
  </si>
  <si>
    <t>C08101500P</t>
  </si>
  <si>
    <t>C08101500H</t>
  </si>
  <si>
    <t>C08101500B</t>
  </si>
  <si>
    <t>C08101250P</t>
  </si>
  <si>
    <t>C08101250H</t>
  </si>
  <si>
    <t>C08101250B</t>
  </si>
  <si>
    <t>U2 Cap</t>
  </si>
  <si>
    <t>R09103125P</t>
  </si>
  <si>
    <t>R09103125H</t>
  </si>
  <si>
    <t>R09103125B</t>
  </si>
  <si>
    <t>R08103125P</t>
  </si>
  <si>
    <t>R08103125H</t>
  </si>
  <si>
    <t>R08103125B</t>
  </si>
  <si>
    <t>R08102500P</t>
  </si>
  <si>
    <t>R08102500H</t>
  </si>
  <si>
    <t>R08102500B</t>
  </si>
  <si>
    <t>R08102000P</t>
  </si>
  <si>
    <t>R08102000H</t>
  </si>
  <si>
    <t>R08102000B</t>
  </si>
  <si>
    <t>K09103000P</t>
  </si>
  <si>
    <t>K09103000H</t>
  </si>
  <si>
    <t>K09103000B</t>
  </si>
  <si>
    <t>K08103000P</t>
  </si>
  <si>
    <t>K08103000H</t>
  </si>
  <si>
    <t>K08103000B</t>
  </si>
  <si>
    <t>K08102500P</t>
  </si>
  <si>
    <t>K08102500H</t>
  </si>
  <si>
    <t>K08102500B</t>
  </si>
  <si>
    <t>K08102000P</t>
  </si>
  <si>
    <t>K08102000H</t>
  </si>
  <si>
    <t>K08102000B</t>
  </si>
  <si>
    <t>K08101500P</t>
  </si>
  <si>
    <t>K08101500H</t>
  </si>
  <si>
    <t>K08101500B</t>
  </si>
  <si>
    <t>F09105000H</t>
  </si>
  <si>
    <t>F09105000B</t>
  </si>
  <si>
    <t>F09104000H</t>
  </si>
  <si>
    <t>F09104000B</t>
  </si>
  <si>
    <t>F09103125P</t>
  </si>
  <si>
    <t>F09103125H</t>
  </si>
  <si>
    <t>F09103125B</t>
  </si>
  <si>
    <t>F08103125P</t>
  </si>
  <si>
    <t>F08103125H</t>
  </si>
  <si>
    <t>F08103125B</t>
  </si>
  <si>
    <t>F08102750P</t>
  </si>
  <si>
    <t>F08102750H</t>
  </si>
  <si>
    <t>F08102750B</t>
  </si>
  <si>
    <t>F08102500P</t>
  </si>
  <si>
    <t>F08102500H</t>
  </si>
  <si>
    <t>F08102500B</t>
  </si>
  <si>
    <t>F08102000P</t>
  </si>
  <si>
    <t>F08102000H</t>
  </si>
  <si>
    <t>F08102000B</t>
  </si>
  <si>
    <t>F08101500P</t>
  </si>
  <si>
    <t>F08101500H</t>
  </si>
  <si>
    <t>F08101500B</t>
  </si>
  <si>
    <t>U2 Fine</t>
  </si>
  <si>
    <t>I20106000H</t>
  </si>
  <si>
    <t>I20106000B</t>
  </si>
  <si>
    <t>I20105000H</t>
  </si>
  <si>
    <t>I20105000B</t>
  </si>
  <si>
    <t>I20104000H</t>
  </si>
  <si>
    <t>I20104000B</t>
  </si>
  <si>
    <t>I20103000H</t>
  </si>
  <si>
    <t>I20103000B</t>
  </si>
  <si>
    <t>I20102500H</t>
  </si>
  <si>
    <t>I20102500B</t>
  </si>
  <si>
    <t>S22116000H</t>
  </si>
  <si>
    <t>S22116000B</t>
  </si>
  <si>
    <t>S22114000H</t>
  </si>
  <si>
    <t>S22114000B</t>
  </si>
  <si>
    <t>S22112000H</t>
  </si>
  <si>
    <t>S22112000B</t>
  </si>
  <si>
    <t>S22110000H</t>
  </si>
  <si>
    <t>S22110000B</t>
  </si>
  <si>
    <t>S22108000H</t>
  </si>
  <si>
    <t>S22108000B</t>
  </si>
  <si>
    <t>S22107000H</t>
  </si>
  <si>
    <t>S22107000B</t>
  </si>
  <si>
    <t>S22106000H</t>
  </si>
  <si>
    <t>S22106000B</t>
  </si>
  <si>
    <t>S22104000H</t>
  </si>
  <si>
    <t>S22104000B</t>
  </si>
  <si>
    <t>S20106000H</t>
  </si>
  <si>
    <t>S20106000B</t>
  </si>
  <si>
    <t>S20105000H</t>
  </si>
  <si>
    <t>S20105000B</t>
  </si>
  <si>
    <t>S20104000H</t>
  </si>
  <si>
    <t>S20104000B</t>
  </si>
  <si>
    <t>S20103125H</t>
  </si>
  <si>
    <t>S20103125B</t>
  </si>
  <si>
    <t>S20102500H</t>
  </si>
  <si>
    <t>S20102500B</t>
  </si>
  <si>
    <t>S14103375P</t>
  </si>
  <si>
    <t>S14103375H</t>
  </si>
  <si>
    <t>S14103375B</t>
  </si>
  <si>
    <t>S14103125P</t>
  </si>
  <si>
    <t>S14103125H</t>
  </si>
  <si>
    <t>S14103125B</t>
  </si>
  <si>
    <t>S14102500P</t>
  </si>
  <si>
    <t>S14102500H</t>
  </si>
  <si>
    <t>S14102500B</t>
  </si>
  <si>
    <t>S14102000P</t>
  </si>
  <si>
    <t>S14102000H</t>
  </si>
  <si>
    <t>S14102000B</t>
  </si>
  <si>
    <t>S14101500P</t>
  </si>
  <si>
    <t>S14101500H</t>
  </si>
  <si>
    <t>S14101500B</t>
  </si>
  <si>
    <t>S10103125P</t>
  </si>
  <si>
    <t>S10103125H</t>
  </si>
  <si>
    <t>S10103125B</t>
  </si>
  <si>
    <t>S10102750P</t>
  </si>
  <si>
    <t>S10102750H</t>
  </si>
  <si>
    <t>S10102750B</t>
  </si>
  <si>
    <t>S10102500P</t>
  </si>
  <si>
    <t>S10102500H</t>
  </si>
  <si>
    <t>S10102500B</t>
  </si>
  <si>
    <t>S10102000P</t>
  </si>
  <si>
    <t>S10102000H</t>
  </si>
  <si>
    <t>S10102000B</t>
  </si>
  <si>
    <t>S10101500P</t>
  </si>
  <si>
    <t>S10101500H</t>
  </si>
  <si>
    <t>S10101500B</t>
  </si>
  <si>
    <t>U2 Construction Screw</t>
  </si>
  <si>
    <t>H10104000P</t>
  </si>
  <si>
    <t>H10104000H</t>
  </si>
  <si>
    <t>H10104000B</t>
  </si>
  <si>
    <t>H10103000P</t>
  </si>
  <si>
    <t>H10103000H</t>
  </si>
  <si>
    <t>H10103000B</t>
  </si>
  <si>
    <t>H10102750P</t>
  </si>
  <si>
    <t>H10102750H</t>
  </si>
  <si>
    <t>H10102750B</t>
  </si>
  <si>
    <t>H10102500P</t>
  </si>
  <si>
    <t>H10102500H</t>
  </si>
  <si>
    <t>H10102500B</t>
  </si>
  <si>
    <t>H09102000P</t>
  </si>
  <si>
    <t>H09102000H</t>
  </si>
  <si>
    <t>H09102000B</t>
  </si>
  <si>
    <t>H09101500P</t>
  </si>
  <si>
    <t>H09101500H</t>
  </si>
  <si>
    <t>H09101500B</t>
  </si>
  <si>
    <t>H08101500P</t>
  </si>
  <si>
    <t>H08101500H</t>
  </si>
  <si>
    <t>H08101500B</t>
  </si>
  <si>
    <t>U12112000H</t>
  </si>
  <si>
    <t>U12112000B</t>
  </si>
  <si>
    <t>U12110000H</t>
  </si>
  <si>
    <t>U12110000B</t>
  </si>
  <si>
    <t>U12108000H</t>
  </si>
  <si>
    <t>U12108000B</t>
  </si>
  <si>
    <t>U12107000H</t>
  </si>
  <si>
    <t>U12107000B</t>
  </si>
  <si>
    <t>U12106000H</t>
  </si>
  <si>
    <t>U12106000B</t>
  </si>
  <si>
    <t>U12105000H</t>
  </si>
  <si>
    <t>U12105000B</t>
  </si>
  <si>
    <t>U10104500P</t>
  </si>
  <si>
    <t>U10104500H</t>
  </si>
  <si>
    <t>U10104500B</t>
  </si>
  <si>
    <t>U10104000P</t>
  </si>
  <si>
    <t>U10104000H</t>
  </si>
  <si>
    <t>U10104000B</t>
  </si>
  <si>
    <t>U10103500P</t>
  </si>
  <si>
    <t>U10103500H</t>
  </si>
  <si>
    <t>U10103500B</t>
  </si>
  <si>
    <t>U10103125P</t>
  </si>
  <si>
    <t>U10103125H</t>
  </si>
  <si>
    <t>U10103125B</t>
  </si>
  <si>
    <t>U10102750P</t>
  </si>
  <si>
    <t>U10102750H</t>
  </si>
  <si>
    <t>U10102750B</t>
  </si>
  <si>
    <t>U10102500P</t>
  </si>
  <si>
    <t>U10102500H</t>
  </si>
  <si>
    <t>U10102500B</t>
  </si>
  <si>
    <t>U09103125P</t>
  </si>
  <si>
    <t>U09103125H</t>
  </si>
  <si>
    <t>U09103125B</t>
  </si>
  <si>
    <t>U09102750P</t>
  </si>
  <si>
    <t>U09102750H</t>
  </si>
  <si>
    <t>U09102750B</t>
  </si>
  <si>
    <t>U09102500P</t>
  </si>
  <si>
    <t>U09102500H</t>
  </si>
  <si>
    <t>U09102500B</t>
  </si>
  <si>
    <t>U09102000P</t>
  </si>
  <si>
    <t>U09102000H</t>
  </si>
  <si>
    <t>U09102000B</t>
  </si>
  <si>
    <t>U09101750P</t>
  </si>
  <si>
    <t>U09101750H</t>
  </si>
  <si>
    <t>U09101750B</t>
  </si>
  <si>
    <t>U09101500P</t>
  </si>
  <si>
    <t>U09101500H</t>
  </si>
  <si>
    <t>U09101500B</t>
  </si>
  <si>
    <t>U08102000P</t>
  </si>
  <si>
    <t>U08102000H</t>
  </si>
  <si>
    <t>U08102000B</t>
  </si>
  <si>
    <t>U08101500P</t>
  </si>
  <si>
    <t>U08101500H</t>
  </si>
  <si>
    <t>U08101500B</t>
  </si>
  <si>
    <t>U06101500P</t>
  </si>
  <si>
    <t>U06101500H</t>
  </si>
  <si>
    <t>U06101500B</t>
  </si>
  <si>
    <t>U2 Universal</t>
  </si>
  <si>
    <t>Total Weight including packing materials/lbs</t>
  </si>
  <si>
    <t>MSRP-CDN</t>
  </si>
  <si>
    <t>OrderQty</t>
  </si>
  <si>
    <t>Pieces</t>
  </si>
  <si>
    <t>Description</t>
  </si>
  <si>
    <t>Stockcode</t>
  </si>
  <si>
    <t>UPC</t>
  </si>
  <si>
    <t>(taxes, freight [if any] will be added)</t>
  </si>
  <si>
    <t>Send completed form to U2 fasteners:</t>
  </si>
  <si>
    <t>Complete sections in YELLOW</t>
  </si>
  <si>
    <t>Your PO:</t>
  </si>
  <si>
    <t>Address:</t>
  </si>
  <si>
    <t>Contact Name/Phone:</t>
  </si>
  <si>
    <t>Customer Name:</t>
  </si>
  <si>
    <t>Presumed Discount =&gt;</t>
  </si>
  <si>
    <t>F08101250P</t>
  </si>
  <si>
    <t>F08101250H</t>
  </si>
  <si>
    <t>F08101250B</t>
  </si>
  <si>
    <t>REQUESTED SHIP DATE:</t>
  </si>
  <si>
    <t>U08101250B</t>
  </si>
  <si>
    <t>U08101250H</t>
  </si>
  <si>
    <t>U08101250P</t>
  </si>
  <si>
    <t>H08101250B</t>
  </si>
  <si>
    <t>H08101250H</t>
  </si>
  <si>
    <t>H08101250P</t>
  </si>
  <si>
    <t>H08101750B</t>
  </si>
  <si>
    <t>H08101750H</t>
  </si>
  <si>
    <t>H08101750P</t>
  </si>
  <si>
    <t>S22103125B</t>
  </si>
  <si>
    <t>S22103125H</t>
  </si>
  <si>
    <t>S22105000B</t>
  </si>
  <si>
    <t>S22105000H</t>
  </si>
  <si>
    <t>S22120000B</t>
  </si>
  <si>
    <t>S22120000H</t>
  </si>
  <si>
    <t xml:space="preserve">U2 Fine WHITE </t>
  </si>
  <si>
    <t>E08102000B</t>
  </si>
  <si>
    <t xml:space="preserve">Fine-WHITE 8X2" Bulk </t>
  </si>
  <si>
    <t>E08102000H</t>
  </si>
  <si>
    <t xml:space="preserve">Fine-WHITE 8X2" Pkg </t>
  </si>
  <si>
    <t>E08102000P</t>
  </si>
  <si>
    <t>E08102500B</t>
  </si>
  <si>
    <t xml:space="preserve">Fine-WHITE 8X2"1/2 Bulk </t>
  </si>
  <si>
    <t>E08102500H</t>
  </si>
  <si>
    <t xml:space="preserve">Fine-WHITE 8X2"1/2 Pkg </t>
  </si>
  <si>
    <t>E08102500P</t>
  </si>
  <si>
    <t>E08102750B</t>
  </si>
  <si>
    <t xml:space="preserve">Fine-WHITE 8X2"3/4 Bulk </t>
  </si>
  <si>
    <t>E08102750H</t>
  </si>
  <si>
    <t xml:space="preserve">Fine-WHITE 8X2"3/4 Pkg </t>
  </si>
  <si>
    <t>E08102750P</t>
  </si>
  <si>
    <t>E08103125B</t>
  </si>
  <si>
    <t xml:space="preserve">Fine-WHITE 8X3"1/8 Bulk </t>
  </si>
  <si>
    <t>E08103125H</t>
  </si>
  <si>
    <t xml:space="preserve">Fine-WHITE 8X3"1/8 Pkg </t>
  </si>
  <si>
    <t>E08103125P</t>
  </si>
  <si>
    <t>U2 RE-Fine</t>
  </si>
  <si>
    <t xml:space="preserve">RE-Fine 8X2" Bulk </t>
  </si>
  <si>
    <t xml:space="preserve">RE-Fine 8X2" Pkg </t>
  </si>
  <si>
    <t xml:space="preserve">RE-Fine 8X2"1/2 Bulk </t>
  </si>
  <si>
    <t xml:space="preserve">RE-Fine 8X2"1/2 Pkg </t>
  </si>
  <si>
    <t xml:space="preserve">RE-Fine 8X3"1/8 Bulk </t>
  </si>
  <si>
    <t xml:space="preserve">RE-Fine 8X3"1/8 Pkg </t>
  </si>
  <si>
    <t xml:space="preserve">RE-Fine 9X3"1/8 Bulk </t>
  </si>
  <si>
    <t xml:space="preserve">RE-Fine 9X3"1/8 Pkg </t>
  </si>
  <si>
    <t xml:space="preserve">U2 RE-Fine WHITE </t>
  </si>
  <si>
    <t>Q08102000B</t>
  </si>
  <si>
    <t xml:space="preserve">RE-Fine-WHITE 8X2" Bulk </t>
  </si>
  <si>
    <t>Q08102000H</t>
  </si>
  <si>
    <t xml:space="preserve">RE-Fine-WHITE 8X2" Pkg </t>
  </si>
  <si>
    <t>Q08102000P</t>
  </si>
  <si>
    <t>Q08102500B</t>
  </si>
  <si>
    <t xml:space="preserve">RE-Fine-WHITE 8X2"1/2 Bulk </t>
  </si>
  <si>
    <t>Q08102500H</t>
  </si>
  <si>
    <t xml:space="preserve">RE-Fine-WHITE 8X2"1/2 Pkg </t>
  </si>
  <si>
    <t>Q08102500P</t>
  </si>
  <si>
    <t>Q08102750B</t>
  </si>
  <si>
    <t xml:space="preserve">RE-Fine-WHITE 8X2"3/4 Bulk </t>
  </si>
  <si>
    <t>Q08102750H</t>
  </si>
  <si>
    <t xml:space="preserve">RE-Fine-WHITE 8X2"3/4 Pkg </t>
  </si>
  <si>
    <t>Q08102750P</t>
  </si>
  <si>
    <t>Q08103125B</t>
  </si>
  <si>
    <t xml:space="preserve">RE-Fine-WHITE 8X3"1/8 Bulk </t>
  </si>
  <si>
    <t>Q08103125H</t>
  </si>
  <si>
    <t xml:space="preserve">RE-Fine-WHITE 8X3"1/8 Pkg </t>
  </si>
  <si>
    <t>Q08103125P</t>
  </si>
  <si>
    <t>C08101750B</t>
  </si>
  <si>
    <t>C08101750H</t>
  </si>
  <si>
    <t>C08101750P</t>
  </si>
  <si>
    <t>C08102000B</t>
  </si>
  <si>
    <t>C08102000H</t>
  </si>
  <si>
    <t>C08102000P</t>
  </si>
  <si>
    <t>T00104000T</t>
  </si>
  <si>
    <t>T00104000H</t>
  </si>
  <si>
    <t>TopStar 4" TopStarPkg</t>
  </si>
  <si>
    <t>B00220010W</t>
  </si>
  <si>
    <t>U-bit T20-1 BitsPkg</t>
  </si>
  <si>
    <t>B00220010X</t>
  </si>
  <si>
    <t>U-bit T20-1 BitsCard</t>
  </si>
  <si>
    <t>B00220020W</t>
  </si>
  <si>
    <t>U-bit T20-2 BitsPkg</t>
  </si>
  <si>
    <t>B00220020X</t>
  </si>
  <si>
    <t>U-bit T20-2 BitsCard</t>
  </si>
  <si>
    <t>PCS</t>
  </si>
  <si>
    <t>MSRP</t>
  </si>
  <si>
    <t>8 X 2"</t>
  </si>
  <si>
    <t>9 X 2"</t>
  </si>
  <si>
    <t>10 X 4"</t>
  </si>
  <si>
    <t>12 X 5"</t>
  </si>
  <si>
    <t>12 X 6"</t>
  </si>
  <si>
    <t>12 X 7"</t>
  </si>
  <si>
    <t>12 X 8"</t>
  </si>
  <si>
    <t>12 X 10"</t>
  </si>
  <si>
    <t>12 X 12"</t>
  </si>
  <si>
    <t>10 X 3"</t>
  </si>
  <si>
    <t>10 X 2"</t>
  </si>
  <si>
    <t>1/4 X 2"</t>
  </si>
  <si>
    <t>5/16 X 4"</t>
  </si>
  <si>
    <t>5/16 X 5"</t>
  </si>
  <si>
    <t>5/16 X 6"</t>
  </si>
  <si>
    <t>3/8 X 4"</t>
  </si>
  <si>
    <t>3/8 X 5"</t>
  </si>
  <si>
    <t>3/8 X 6"</t>
  </si>
  <si>
    <t>3/8 X 7"</t>
  </si>
  <si>
    <t>3/8 X 8"</t>
  </si>
  <si>
    <t>3/8 X 10"</t>
  </si>
  <si>
    <t>3/8 X 12"</t>
  </si>
  <si>
    <t>3/8 X 14"</t>
  </si>
  <si>
    <t>3/8 X 16"</t>
  </si>
  <si>
    <t>3/8 X 20"</t>
  </si>
  <si>
    <t>5/16 X 3"</t>
  </si>
  <si>
    <t>9 X 4"</t>
  </si>
  <si>
    <t>9 X 5"</t>
  </si>
  <si>
    <t>8 X 3"</t>
  </si>
  <si>
    <t>9 X 3"</t>
  </si>
  <si>
    <t>Fx: 807-623-6224   Ph: 855-895-7096</t>
  </si>
  <si>
    <t>40-3"</t>
  </si>
  <si>
    <t>40-2"</t>
  </si>
  <si>
    <t>40-1"</t>
  </si>
  <si>
    <t>30-3"</t>
  </si>
  <si>
    <t>30-2"</t>
  </si>
  <si>
    <t>30-1"</t>
  </si>
  <si>
    <t>25-3"</t>
  </si>
  <si>
    <t>25-2"</t>
  </si>
  <si>
    <t>25-1"</t>
  </si>
  <si>
    <t>20-2"</t>
  </si>
  <si>
    <t>20-1"</t>
  </si>
  <si>
    <t>15-3"</t>
  </si>
  <si>
    <t>15-2"</t>
  </si>
  <si>
    <t>15-1"</t>
  </si>
  <si>
    <t>10-3"</t>
  </si>
  <si>
    <t>10-2"</t>
  </si>
  <si>
    <t>10-1"</t>
  </si>
  <si>
    <t>STOCK CODE</t>
  </si>
  <si>
    <t>SIZE</t>
  </si>
  <si>
    <t>CARDED</t>
  </si>
  <si>
    <t>PACKAGE</t>
  </si>
  <si>
    <t>BIT</t>
  </si>
  <si>
    <t>U-BITS</t>
  </si>
  <si>
    <t xml:space="preserve">CROWN BIT </t>
  </si>
  <si>
    <t>1/4 - 3/8 X 4"</t>
  </si>
  <si>
    <t>1/4 - 3/8 X 3-1/8"</t>
  </si>
  <si>
    <t>1/4 - 3/8 X 2-1/2"</t>
  </si>
  <si>
    <t>BULK</t>
  </si>
  <si>
    <t>TOPSTAR SCREW</t>
  </si>
  <si>
    <t>8 X 1-1/4"</t>
  </si>
  <si>
    <t>8 X 3-1/8"</t>
  </si>
  <si>
    <t>8 X 2-3/4"</t>
  </si>
  <si>
    <t>8 X 2-1/2"</t>
  </si>
  <si>
    <t>8 X 1-1/2"</t>
  </si>
  <si>
    <t>CAP SCREW</t>
  </si>
  <si>
    <t>WHITE RE-FINE SCREW</t>
  </si>
  <si>
    <t>9 X 3-1/8"</t>
  </si>
  <si>
    <t>RE-FINE SCREW</t>
  </si>
  <si>
    <t>FINE SCREW (STAINLESS 316)</t>
  </si>
  <si>
    <t>WHITE FINE SCREW</t>
  </si>
  <si>
    <t>FINE SCREW</t>
  </si>
  <si>
    <t>5/16 X 2-1/2"</t>
  </si>
  <si>
    <t>CONSTRUCTION SCREW (STAINLESS 316)</t>
  </si>
  <si>
    <t>3/8 X 3-1/8"</t>
  </si>
  <si>
    <t>5/16 X 3-1/8"</t>
  </si>
  <si>
    <t>1/4 X 3-3/8"</t>
  </si>
  <si>
    <t>1/4 X 3-1/8"</t>
  </si>
  <si>
    <t>1/4 X 2-1/2"</t>
  </si>
  <si>
    <t>1/4 X 1-1/2"</t>
  </si>
  <si>
    <t>10 X 3-1/8"</t>
  </si>
  <si>
    <t>10 X 2-3/4"</t>
  </si>
  <si>
    <t>10 X 1-1/2"</t>
  </si>
  <si>
    <t>CONSTRUCTION SCREW</t>
  </si>
  <si>
    <t>10 X 2-1/2"</t>
  </si>
  <si>
    <t>9 X 1-1/2"</t>
  </si>
  <si>
    <t>UNIVERSAL SCREW (STAINLESS 316)</t>
  </si>
  <si>
    <t>10 X 4-1/2"</t>
  </si>
  <si>
    <t>10 X 3-1/2"</t>
  </si>
  <si>
    <t>9 X 2-3/4"</t>
  </si>
  <si>
    <t>9 X 2-1/2"</t>
  </si>
  <si>
    <t>9 X 1-3/4</t>
  </si>
  <si>
    <t>UNIVERSAL SCREW</t>
  </si>
  <si>
    <t>CDN Pricing</t>
  </si>
  <si>
    <t xml:space="preserve">Discounts </t>
  </si>
  <si>
    <t xml:space="preserve">#1 </t>
  </si>
  <si>
    <t>#2</t>
  </si>
  <si>
    <t>#3</t>
  </si>
  <si>
    <t>T00102500B</t>
  </si>
  <si>
    <t>TopStar 2"1/2 TopStar Bulk</t>
  </si>
  <si>
    <t>T00103125B</t>
  </si>
  <si>
    <t>TopStar 3"1/8 TopStar Bulk</t>
  </si>
  <si>
    <t>T00104000B</t>
  </si>
  <si>
    <t>TopStar 4" TopStar Bulk</t>
  </si>
  <si>
    <t>S22106750B</t>
  </si>
  <si>
    <t>S22106750H</t>
  </si>
  <si>
    <t>S22103375B</t>
  </si>
  <si>
    <t>S22103375H</t>
  </si>
  <si>
    <t>U10101625B</t>
  </si>
  <si>
    <t>U10101625H</t>
  </si>
  <si>
    <t>U10101625P</t>
  </si>
  <si>
    <t>U10102250B</t>
  </si>
  <si>
    <t>U10102250H</t>
  </si>
  <si>
    <t>U10102250P</t>
  </si>
  <si>
    <t>U12103500B</t>
  </si>
  <si>
    <t>U12103500H</t>
  </si>
  <si>
    <t>U12103500P</t>
  </si>
  <si>
    <t>I14102000B</t>
  </si>
  <si>
    <t>I14102000H</t>
  </si>
  <si>
    <t>I14102000P</t>
  </si>
  <si>
    <t>J08101500B</t>
  </si>
  <si>
    <t>J08101500H</t>
  </si>
  <si>
    <t>J08101500P</t>
  </si>
  <si>
    <t>696244500286</t>
  </si>
  <si>
    <t xml:space="preserve">U2 Steel Siding </t>
  </si>
  <si>
    <t>M10101500B</t>
  </si>
  <si>
    <t>SteelSiding 10X1"1/2 Bulk</t>
  </si>
  <si>
    <t>M10101500H</t>
  </si>
  <si>
    <t>SteelSiding 10X1"1/2 Pkg</t>
  </si>
  <si>
    <t>M10101500P</t>
  </si>
  <si>
    <t>V10103125B</t>
  </si>
  <si>
    <t>VE 10X3"1/8 Bulk</t>
  </si>
  <si>
    <t>V10103125H</t>
  </si>
  <si>
    <t>VE 10X3"1/8 Pkg</t>
  </si>
  <si>
    <t>V10103125P</t>
  </si>
  <si>
    <t>U2 FASTENERS - Pricing / Order Sheet - CANADA</t>
  </si>
  <si>
    <t>12 X 3-1/2"</t>
  </si>
  <si>
    <t>10 X 1-5/8"</t>
  </si>
  <si>
    <t>10 X 2-1/4"</t>
  </si>
  <si>
    <t>8 X 1-3/4"</t>
  </si>
  <si>
    <t>3/8 X 6-3/4"</t>
  </si>
  <si>
    <t>3/8 X 3-3/8"</t>
  </si>
  <si>
    <t xml:space="preserve">U2 Vinyl Extrusion  </t>
  </si>
  <si>
    <t>U12104000B</t>
  </si>
  <si>
    <t>U12104000H</t>
  </si>
  <si>
    <t>N08102500B</t>
  </si>
  <si>
    <t xml:space="preserve">316 RE-Fine 8X2"1/2 Bulk </t>
  </si>
  <si>
    <t>N08102500H</t>
  </si>
  <si>
    <t xml:space="preserve">316 RE-Fine 8X2"1/2 Pkg </t>
  </si>
  <si>
    <t>N08102500P</t>
  </si>
  <si>
    <t>J10102500B</t>
  </si>
  <si>
    <t>J10102500H</t>
  </si>
  <si>
    <t>J10102500P</t>
  </si>
  <si>
    <t>U06100500B</t>
  </si>
  <si>
    <t>U06100500H</t>
  </si>
  <si>
    <t>U06100500P</t>
  </si>
  <si>
    <t>U06100625B</t>
  </si>
  <si>
    <t>U06100625H</t>
  </si>
  <si>
    <t>U06100625P</t>
  </si>
  <si>
    <t>12 X 4"</t>
  </si>
  <si>
    <t>6 X 5/8"</t>
  </si>
  <si>
    <t>6 X 1/2"</t>
  </si>
  <si>
    <t>I22108000B</t>
  </si>
  <si>
    <t>I22108000H</t>
  </si>
  <si>
    <t>CAP SCREW (STAINLESS 305)</t>
  </si>
  <si>
    <t xml:space="preserve">Order Line # </t>
  </si>
  <si>
    <t>RE-FINE SCREW (STAINLESS 316)</t>
  </si>
  <si>
    <t>8 X 2"1/2</t>
  </si>
  <si>
    <t>I10101500B</t>
  </si>
  <si>
    <t xml:space="preserve">316 CS 10X1"1/2 Bulk </t>
  </si>
  <si>
    <t>I10101500H</t>
  </si>
  <si>
    <t xml:space="preserve">316 CS 10X1"1/2 Pkg </t>
  </si>
  <si>
    <t>I10101500P</t>
  </si>
  <si>
    <t xml:space="preserve">U2 Bit Holder </t>
  </si>
  <si>
    <t>Z00302000W</t>
  </si>
  <si>
    <t>Bit Holder</t>
  </si>
  <si>
    <t>1/4 X 2-3/4"</t>
  </si>
  <si>
    <t>S14102750B</t>
  </si>
  <si>
    <t>S14102750H</t>
  </si>
  <si>
    <t>S14102750P</t>
  </si>
  <si>
    <t>10 x 1-1/2"</t>
  </si>
  <si>
    <t>N08103000B</t>
  </si>
  <si>
    <t>N08103000H</t>
  </si>
  <si>
    <t>N08103000P</t>
  </si>
  <si>
    <t xml:space="preserve">316 RE-Fine 8X3" Bulk </t>
  </si>
  <si>
    <t xml:space="preserve">316 RE-Fine 8X3" Pkg </t>
  </si>
  <si>
    <t>10-6"</t>
  </si>
  <si>
    <t>B00210060X</t>
  </si>
  <si>
    <t>15-6"</t>
  </si>
  <si>
    <t>B00215060X</t>
  </si>
  <si>
    <t>25-6"</t>
  </si>
  <si>
    <t>B00225060X</t>
  </si>
  <si>
    <t>30-6"</t>
  </si>
  <si>
    <t>B00230060X</t>
  </si>
  <si>
    <t>U-bit T10-6 BitsCard</t>
  </si>
  <si>
    <t>U-bit T15-6 BitsCard</t>
  </si>
  <si>
    <t>U-bit T25-6 BitsCard</t>
  </si>
  <si>
    <t>U-bit T30-6 BitsCard</t>
  </si>
  <si>
    <t>6 X 1-1/2"</t>
  </si>
  <si>
    <t>VINYL EXTRUSION SCREW</t>
  </si>
  <si>
    <t>STEEL SIDING SCREW</t>
  </si>
  <si>
    <t>Net Price</t>
  </si>
  <si>
    <t xml:space="preserve">Univ 6X1/2" Bulk </t>
  </si>
  <si>
    <t xml:space="preserve">Univ 6X1/2" Pkg </t>
  </si>
  <si>
    <t xml:space="preserve">Univ 6X5/8" Bulk </t>
  </si>
  <si>
    <t xml:space="preserve">Univ 6X5/8" Pkg </t>
  </si>
  <si>
    <t xml:space="preserve">Univ 6X1"1/2 Bulk </t>
  </si>
  <si>
    <t xml:space="preserve">Univ 6X1"1/2 Pkg </t>
  </si>
  <si>
    <t xml:space="preserve">Univ 8X1"1/4 Bulk </t>
  </si>
  <si>
    <t xml:space="preserve">Univ 8X1"1/4 Pkg </t>
  </si>
  <si>
    <t xml:space="preserve">Univ 8X1"1/2 Bulk </t>
  </si>
  <si>
    <t xml:space="preserve">Univ 8X1"1/2 Pkg </t>
  </si>
  <si>
    <t xml:space="preserve">Univ 8X2" Bulk </t>
  </si>
  <si>
    <t xml:space="preserve">Univ 8X2" Pkg </t>
  </si>
  <si>
    <t xml:space="preserve">Univ 9X1"1/2 Bulk </t>
  </si>
  <si>
    <t xml:space="preserve">Univ 9X1"1/2 Pkg </t>
  </si>
  <si>
    <t xml:space="preserve">Univ 9X1"3/4 Bulk </t>
  </si>
  <si>
    <t xml:space="preserve">Univ 9X1"3/4 Pkg </t>
  </si>
  <si>
    <t xml:space="preserve">Univ 9X2" Bulk </t>
  </si>
  <si>
    <t xml:space="preserve">Univ 9X2" Pkg </t>
  </si>
  <si>
    <t xml:space="preserve">Univ 9X2"1/2 Bulk </t>
  </si>
  <si>
    <t xml:space="preserve">Univ 9X2"1/2 Pkg </t>
  </si>
  <si>
    <t xml:space="preserve">Univ 9X2"3/4 Bulk </t>
  </si>
  <si>
    <t xml:space="preserve">Univ 9X2"3/4 Pkg </t>
  </si>
  <si>
    <t xml:space="preserve">Univ 9X3"1/8 Bulk </t>
  </si>
  <si>
    <t xml:space="preserve">Univ 9X3"1/8 Pkg </t>
  </si>
  <si>
    <t xml:space="preserve">Univ 10X1"5/8 Bulk </t>
  </si>
  <si>
    <t xml:space="preserve">Univ 10X1"5/8 Pkg </t>
  </si>
  <si>
    <t xml:space="preserve">Univ 10X2"1/4 Bulk </t>
  </si>
  <si>
    <t xml:space="preserve">Univ 10X2"1/4 Pkg </t>
  </si>
  <si>
    <t xml:space="preserve">Univ 10X2"1/2 Bulk </t>
  </si>
  <si>
    <t xml:space="preserve">Univ 10X2"1/2 Pkg </t>
  </si>
  <si>
    <t xml:space="preserve">Univ 10X2"3/4 Bulk </t>
  </si>
  <si>
    <t xml:space="preserve">Univ 10X2"3/4 Pkg </t>
  </si>
  <si>
    <t xml:space="preserve">Univ 10X3"1/8 Bulk </t>
  </si>
  <si>
    <t xml:space="preserve">Univ 10X3"1/8 Pkg </t>
  </si>
  <si>
    <t xml:space="preserve">Univ 10X3"1/2 Bulk </t>
  </si>
  <si>
    <t xml:space="preserve">Univ 10X3"1/2 Pkg </t>
  </si>
  <si>
    <t xml:space="preserve">Univ 10X4" Bulk </t>
  </si>
  <si>
    <t xml:space="preserve">Univ 10X4" Pkg </t>
  </si>
  <si>
    <t xml:space="preserve">Univ 10X4"1/2 Bulk </t>
  </si>
  <si>
    <t xml:space="preserve">Univ 10X4"1/2 Pkg </t>
  </si>
  <si>
    <t xml:space="preserve">Univ 12X3"1/2 Bulk </t>
  </si>
  <si>
    <t xml:space="preserve">Univ 12X3"1/2 Pkg </t>
  </si>
  <si>
    <t xml:space="preserve">Univ 12X4" Bulk </t>
  </si>
  <si>
    <t xml:space="preserve">Univ 12X4" Pkg </t>
  </si>
  <si>
    <t xml:space="preserve">Univ 12X5" Bulk </t>
  </si>
  <si>
    <t xml:space="preserve">Univ 12X5" Pkg </t>
  </si>
  <si>
    <t xml:space="preserve">Univ 12X6" Bulk </t>
  </si>
  <si>
    <t xml:space="preserve">Univ 12X6" Pkg </t>
  </si>
  <si>
    <t xml:space="preserve">Univ 12X7" Bulk </t>
  </si>
  <si>
    <t xml:space="preserve">Univ 12X7" Pkg </t>
  </si>
  <si>
    <t xml:space="preserve">Univ 12X8" Bulk </t>
  </si>
  <si>
    <t xml:space="preserve">Univ 12X8" Pkg </t>
  </si>
  <si>
    <t xml:space="preserve">Univ 12X10" Bulk </t>
  </si>
  <si>
    <t xml:space="preserve">Univ 12X10" Pkg </t>
  </si>
  <si>
    <t xml:space="preserve">Univ 12X12" Bulk </t>
  </si>
  <si>
    <t xml:space="preserve">Univ 12X12" Pkg </t>
  </si>
  <si>
    <t xml:space="preserve">CS 10X1"1/2 Bulk </t>
  </si>
  <si>
    <t xml:space="preserve">CS 10X1"1/2 Pkg </t>
  </si>
  <si>
    <t xml:space="preserve">CS 10X2" Bulk </t>
  </si>
  <si>
    <t xml:space="preserve">CS 10X2" Pkg </t>
  </si>
  <si>
    <t xml:space="preserve">CS 10X2"1/2 Bulk </t>
  </si>
  <si>
    <t xml:space="preserve">CS 10X2"1/2 Pkg </t>
  </si>
  <si>
    <t xml:space="preserve">CS 10X2"3/4 Bulk </t>
  </si>
  <si>
    <t xml:space="preserve">CS 10X2"3/4 Pkg </t>
  </si>
  <si>
    <t xml:space="preserve">CS 10X3"1/8 Bulk </t>
  </si>
  <si>
    <t xml:space="preserve">CS 10X3"1/8 Pkg </t>
  </si>
  <si>
    <t xml:space="preserve">CS 1/4X1"1/2 Bulk </t>
  </si>
  <si>
    <t xml:space="preserve">CS 1/4X1"1/2 Pkg </t>
  </si>
  <si>
    <t xml:space="preserve">CS 1/4X2" Bulk </t>
  </si>
  <si>
    <t xml:space="preserve">CS 1/4X2" Pkg </t>
  </si>
  <si>
    <t xml:space="preserve">CS 1/4X2"1/2 Bulk </t>
  </si>
  <si>
    <t xml:space="preserve">CS 1/4X2"1/2 Pkg </t>
  </si>
  <si>
    <t xml:space="preserve">CS 1/4X2"3/4 Bulk </t>
  </si>
  <si>
    <t>CS 1/4X2"3/4 Pkg</t>
  </si>
  <si>
    <t xml:space="preserve">CS 1/4X3"1/8 Bulk </t>
  </si>
  <si>
    <t xml:space="preserve">CS 1/4X3"1/8 Pkg </t>
  </si>
  <si>
    <t xml:space="preserve">CS 1/4X3"3/8 Bulk </t>
  </si>
  <si>
    <t xml:space="preserve">CS 1/4X3"3/8 Pkg </t>
  </si>
  <si>
    <t xml:space="preserve">CS 5/16X2"1/2 Bulk </t>
  </si>
  <si>
    <t xml:space="preserve">CS 5/16X2"1/2 Pkg </t>
  </si>
  <si>
    <t xml:space="preserve">CS 5/16X3"1/8 Bulk </t>
  </si>
  <si>
    <t xml:space="preserve">CS 5/16X3"1/8 Pkg </t>
  </si>
  <si>
    <t xml:space="preserve">CS 5/16X4" Bulk </t>
  </si>
  <si>
    <t xml:space="preserve">CS 5/16X4" Pkg </t>
  </si>
  <si>
    <t xml:space="preserve">CS 5/16X5" Bulk </t>
  </si>
  <si>
    <t xml:space="preserve">CS 5/16X5" Pkg </t>
  </si>
  <si>
    <t xml:space="preserve">CS 5/16X6" Bulk </t>
  </si>
  <si>
    <t xml:space="preserve">CS 5/16X6" Pkg </t>
  </si>
  <si>
    <t xml:space="preserve">CS 3/8X3"1/8" Bulk </t>
  </si>
  <si>
    <t xml:space="preserve">CS 3/8X3"1/8 Pkg </t>
  </si>
  <si>
    <t xml:space="preserve">CS 3/8X3"3/8" Bulk </t>
  </si>
  <si>
    <t xml:space="preserve">CS 3/8X3"3/8 Pkg </t>
  </si>
  <si>
    <t xml:space="preserve">CS 3/8X4" Bulk </t>
  </si>
  <si>
    <t xml:space="preserve">CS 3/8X4" Pkg </t>
  </si>
  <si>
    <t xml:space="preserve">CS 3/8X5" Bulk </t>
  </si>
  <si>
    <t xml:space="preserve">CS 3/8X5" Pkg </t>
  </si>
  <si>
    <t xml:space="preserve">CS 3/8X6" Bulk </t>
  </si>
  <si>
    <t xml:space="preserve">CS 3/8X6" Pkg </t>
  </si>
  <si>
    <t xml:space="preserve">CS 3/8X6"3/4 Bulk </t>
  </si>
  <si>
    <t xml:space="preserve">CS 3/8X6"3/4 Pkg </t>
  </si>
  <si>
    <t xml:space="preserve">CS 3/8X7" Bulk </t>
  </si>
  <si>
    <t xml:space="preserve">CS 3/8X7" Pkg </t>
  </si>
  <si>
    <t xml:space="preserve">CS 3/8X8" Bulk </t>
  </si>
  <si>
    <t xml:space="preserve">CS 3/8X8" Pkg </t>
  </si>
  <si>
    <t xml:space="preserve">CS 3/8X10" Bulk </t>
  </si>
  <si>
    <t xml:space="preserve">CS 3/8X10" Pkg </t>
  </si>
  <si>
    <t xml:space="preserve">CS 3/8X12" Bulk </t>
  </si>
  <si>
    <t xml:space="preserve">CS 3/8X12" Pkg </t>
  </si>
  <si>
    <t xml:space="preserve">CS 3/8X14" Bulk </t>
  </si>
  <si>
    <t xml:space="preserve">CS 3/8X14" Pkg </t>
  </si>
  <si>
    <t xml:space="preserve">CS 3/8X16" Bulk </t>
  </si>
  <si>
    <t xml:space="preserve">CS 3/8X16" Pkg </t>
  </si>
  <si>
    <t xml:space="preserve">CS 3/8X20" Bulk </t>
  </si>
  <si>
    <t xml:space="preserve">CS 3/8X20" Pkg </t>
  </si>
  <si>
    <t xml:space="preserve">Fine 8X1"1/4 Bulk </t>
  </si>
  <si>
    <t xml:space="preserve">Fine 8X1"1/4 Pkg </t>
  </si>
  <si>
    <t xml:space="preserve">Fine 8X1"1/2 Bulk </t>
  </si>
  <si>
    <t xml:space="preserve">Fine 8X1"1/2 Pkg </t>
  </si>
  <si>
    <t xml:space="preserve">Fine 8X2" Bulk </t>
  </si>
  <si>
    <t xml:space="preserve">Fine 8X2" Pkg </t>
  </si>
  <si>
    <t xml:space="preserve">Fine 8X2"1/2 Bulk </t>
  </si>
  <si>
    <t xml:space="preserve">Fine 8X2"1/2 Pkg </t>
  </si>
  <si>
    <t xml:space="preserve">Fine 8X2"3/4 Bulk </t>
  </si>
  <si>
    <t>Fine 8X2"3/4 Pkg</t>
  </si>
  <si>
    <t xml:space="preserve">Fine 8X3"1/8 Bulk </t>
  </si>
  <si>
    <t xml:space="preserve">Fine 8X3"1/8 Pkg </t>
  </si>
  <si>
    <t xml:space="preserve">Fine 9X3"1/8 Bulk </t>
  </si>
  <si>
    <t xml:space="preserve">Fine 9X3"1/8 Pkg </t>
  </si>
  <si>
    <t xml:space="preserve">Fine 9X4" Bulk </t>
  </si>
  <si>
    <t xml:space="preserve">Fine 9X4" Pkg </t>
  </si>
  <si>
    <t xml:space="preserve">Fine 9X5" Bulk </t>
  </si>
  <si>
    <t xml:space="preserve">Fine 9X5" Pkg </t>
  </si>
  <si>
    <t xml:space="preserve">Cap 8X1"1/4 Bulk </t>
  </si>
  <si>
    <t xml:space="preserve">Cap 8X1"1/4 Pkg </t>
  </si>
  <si>
    <t xml:space="preserve">Cap 8X1"1/2 Bulk </t>
  </si>
  <si>
    <t xml:space="preserve">Cap 8X1"1/2 Pkg </t>
  </si>
  <si>
    <t xml:space="preserve">Cap 8X1"3/4 Bulk </t>
  </si>
  <si>
    <t xml:space="preserve">Cap 8X1"3/4 Pkg </t>
  </si>
  <si>
    <t xml:space="preserve">Cap 8X2" Bulk </t>
  </si>
  <si>
    <t xml:space="preserve">Cap 8X2" Pkg </t>
  </si>
  <si>
    <t xml:space="preserve">Cap 8X2"1/2 Bulk </t>
  </si>
  <si>
    <t xml:space="preserve">Cap 8X2"1/2 Pkg </t>
  </si>
  <si>
    <t xml:space="preserve">Cap 8X2"3/4 Bulk </t>
  </si>
  <si>
    <t xml:space="preserve">Cap 8X2"3/4 Pkg </t>
  </si>
  <si>
    <t xml:space="preserve">Cap 8X3"1/8 Bulk </t>
  </si>
  <si>
    <t xml:space="preserve">Cap 8X3"1/8 Pkg </t>
  </si>
  <si>
    <t xml:space="preserve">316 Univ 8X1"1/4 Bulk </t>
  </si>
  <si>
    <t xml:space="preserve">316 Univ 8X1"1/4 Pkg </t>
  </si>
  <si>
    <t xml:space="preserve">316 Univ 8X1"1/2 Bulk </t>
  </si>
  <si>
    <t xml:space="preserve">316 Univ 8X1"1/2 Pkg </t>
  </si>
  <si>
    <t xml:space="preserve">316 Univ 8X1"3/4 Bulk </t>
  </si>
  <si>
    <t xml:space="preserve">316 Univ 8X1"3/4 Pkg </t>
  </si>
  <si>
    <t xml:space="preserve">316 Univ 9X1"1/2 Bulk </t>
  </si>
  <si>
    <t xml:space="preserve">316 Univ 9X1"1/2 Pkg </t>
  </si>
  <si>
    <t xml:space="preserve">316 Univ 9X2" Bulk </t>
  </si>
  <si>
    <t xml:space="preserve">316 Univ 9X2" Pkg </t>
  </si>
  <si>
    <t xml:space="preserve">316 Univ 10X2"1/2 Bulk </t>
  </si>
  <si>
    <t xml:space="preserve">316 Univ 10X2"1/2 Pkg </t>
  </si>
  <si>
    <t xml:space="preserve">316 Univ 10X2"3/4 Bulk </t>
  </si>
  <si>
    <t xml:space="preserve">316 Univ 10X2"3/4 Pkg </t>
  </si>
  <si>
    <t xml:space="preserve">316 Univ 10X3" Bulk </t>
  </si>
  <si>
    <t xml:space="preserve">316 Univ 10X3" Pkg </t>
  </si>
  <si>
    <t xml:space="preserve">316 Univ 10X4" Bulk </t>
  </si>
  <si>
    <t>316 Univ 10X4" Pkg</t>
  </si>
  <si>
    <t xml:space="preserve">316 CS 1/4X2" Bulk </t>
  </si>
  <si>
    <t xml:space="preserve">316 CS 1/4X2" Pkg </t>
  </si>
  <si>
    <t xml:space="preserve">316 CS 5/16X2"1/2 Bulk </t>
  </si>
  <si>
    <t xml:space="preserve">316 CS 5/16X2"1/2 Pkg </t>
  </si>
  <si>
    <t xml:space="preserve">316 CS 5/16X3" Bulk </t>
  </si>
  <si>
    <t xml:space="preserve">316 CS 5/16X3" Pkg </t>
  </si>
  <si>
    <t xml:space="preserve">316 CS 5/16X4" Bulk </t>
  </si>
  <si>
    <t xml:space="preserve">316 CS 5/16X4" Pkg </t>
  </si>
  <si>
    <t xml:space="preserve">316 CS 5/16X5" Bulk </t>
  </si>
  <si>
    <t xml:space="preserve">316 CS 5/16X5" Pkg </t>
  </si>
  <si>
    <t xml:space="preserve">316 CS 5/16X6" Bulk </t>
  </si>
  <si>
    <t xml:space="preserve">316 CS 5/16X6" Pkg </t>
  </si>
  <si>
    <t xml:space="preserve">316 CS 3/8X8" Bulk </t>
  </si>
  <si>
    <t xml:space="preserve">316 CS 3/8X8" Pkg </t>
  </si>
  <si>
    <t xml:space="preserve">316 Fine 8X1"1/2 Bulk </t>
  </si>
  <si>
    <t xml:space="preserve">316 Fine 8X1"1/2 Pkg </t>
  </si>
  <si>
    <t xml:space="preserve">316 Fine 8X2" Bulk </t>
  </si>
  <si>
    <t xml:space="preserve">316 Fine 8X2" Pkg </t>
  </si>
  <si>
    <t xml:space="preserve">316 Fine 8X2"1/2 Bulk </t>
  </si>
  <si>
    <t xml:space="preserve">316 Fine 8X2"1/2 Pkg </t>
  </si>
  <si>
    <t xml:space="preserve">316 Fine 8X3" Bulk </t>
  </si>
  <si>
    <t xml:space="preserve">316 Fine 8X3" Pkg </t>
  </si>
  <si>
    <t>316 Fine 9X3" Bulk</t>
  </si>
  <si>
    <t>316 Fine 9X3" Pkg</t>
  </si>
  <si>
    <t xml:space="preserve">305 Cap 8X1"1/4 Bulk </t>
  </si>
  <si>
    <t xml:space="preserve">305 Cap 8X1"1/4 Pkg </t>
  </si>
  <si>
    <t xml:space="preserve">305 Cap 8X1"1/2 Bulk </t>
  </si>
  <si>
    <t xml:space="preserve">305 Cap 8X1"1/2 Pkg </t>
  </si>
  <si>
    <t xml:space="preserve">305 Cap 10X2"1/2 Bulk </t>
  </si>
  <si>
    <t xml:space="preserve">305 Cap 10X2"1/2 Pkg </t>
  </si>
  <si>
    <t>C10101625B</t>
  </si>
  <si>
    <t xml:space="preserve">Cap 10X1"5/8 Bulk </t>
  </si>
  <si>
    <t>C10101625H</t>
  </si>
  <si>
    <t xml:space="preserve">Cap 10X1"5/8 Pkg </t>
  </si>
  <si>
    <t>C10101625P</t>
  </si>
  <si>
    <t>S20102500P</t>
  </si>
  <si>
    <t>S20103125P</t>
  </si>
  <si>
    <t>S20104000P</t>
  </si>
  <si>
    <t>orders@u2fasteners.com</t>
  </si>
  <si>
    <t>W12104000B</t>
  </si>
  <si>
    <t>W12105000B</t>
  </si>
  <si>
    <t>W12106000B</t>
  </si>
  <si>
    <t>W12107000B</t>
  </si>
  <si>
    <t>W12108000B</t>
  </si>
  <si>
    <t>W12109000B</t>
  </si>
  <si>
    <t>W27103375B</t>
  </si>
  <si>
    <t>W27104000B</t>
  </si>
  <si>
    <t>W27105000B</t>
  </si>
  <si>
    <t>W27106750B</t>
  </si>
  <si>
    <t>Y12104000B</t>
  </si>
  <si>
    <t>Y12105000B</t>
  </si>
  <si>
    <t>Y12106000B</t>
  </si>
  <si>
    <t>Y12107000B</t>
  </si>
  <si>
    <t>Y12108000B</t>
  </si>
  <si>
    <t xml:space="preserve">FH WOOD 12X4" BULK </t>
  </si>
  <si>
    <t xml:space="preserve">FH WOOD 12X5" BULK </t>
  </si>
  <si>
    <t xml:space="preserve">FH WOOD 12X6" BULK </t>
  </si>
  <si>
    <t xml:space="preserve">FH WOOD 12X7" BULK </t>
  </si>
  <si>
    <t xml:space="preserve">FH WOOD 12X8" BULK </t>
  </si>
  <si>
    <t xml:space="preserve">FH WOOD 12X9" BULK </t>
  </si>
  <si>
    <t xml:space="preserve">FH DRILL 12X4" BULK </t>
  </si>
  <si>
    <t xml:space="preserve">FH DRILL 12X5" BULK </t>
  </si>
  <si>
    <t xml:space="preserve">FH DRILL 12X6" BULK </t>
  </si>
  <si>
    <t xml:space="preserve">FH DRILL 12X7" BULK </t>
  </si>
  <si>
    <t xml:space="preserve">FH DRILL 12X8" BULK </t>
  </si>
  <si>
    <t xml:space="preserve">U2 Flat Head Black  </t>
  </si>
  <si>
    <t>U2 Flat Head Black  Drill Tip</t>
  </si>
  <si>
    <t>W12104000H</t>
  </si>
  <si>
    <t>W12105000H</t>
  </si>
  <si>
    <t>W12106000H</t>
  </si>
  <si>
    <t>W12107000H</t>
  </si>
  <si>
    <t>W12108000H</t>
  </si>
  <si>
    <t>W12109000H</t>
  </si>
  <si>
    <t>W27103375H</t>
  </si>
  <si>
    <t>W27104000H</t>
  </si>
  <si>
    <t>W27105000H</t>
  </si>
  <si>
    <t>W27106750H</t>
  </si>
  <si>
    <t xml:space="preserve">FH WOOD 12X4" Pkg </t>
  </si>
  <si>
    <t xml:space="preserve">FH WOOD 12X5" Pkg </t>
  </si>
  <si>
    <t xml:space="preserve">FH WOOD 12X6" Pkg </t>
  </si>
  <si>
    <t xml:space="preserve">FH WOOD 12X7" Pkg </t>
  </si>
  <si>
    <t xml:space="preserve">FH WOOD 12X8" Pkg </t>
  </si>
  <si>
    <t xml:space="preserve">FH WOOD 12X9" Pkg </t>
  </si>
  <si>
    <t>FH WOOD 25/64X3"3/8 Pkg</t>
  </si>
  <si>
    <t>FH WOOD 25/64X6"3/4 Pkg</t>
  </si>
  <si>
    <t>FH WOOD 25/64X5" Pkg</t>
  </si>
  <si>
    <t>FH WOOD 25/64X4" Pkg</t>
  </si>
  <si>
    <t>FH WOOD 25/64X3"3/8 Bulk</t>
  </si>
  <si>
    <t>FH WOOD 25/64X4" Bulk</t>
  </si>
  <si>
    <t>FH WOOD 25/64X5" Bulk</t>
  </si>
  <si>
    <t>FH WOOD 25/64X6"3/4 Bulk</t>
  </si>
  <si>
    <t xml:space="preserve">FH DRILL 12X4" Pkg </t>
  </si>
  <si>
    <t xml:space="preserve">FH DRILL 12X5" Pkg </t>
  </si>
  <si>
    <t xml:space="preserve">FH DRILL 12X6" Pkg </t>
  </si>
  <si>
    <t xml:space="preserve">FH DRILL 12X7" Pkg </t>
  </si>
  <si>
    <t xml:space="preserve">FH DRILL 12X8" Pkg </t>
  </si>
  <si>
    <t>Y12104000H</t>
  </si>
  <si>
    <t>Y12105000H</t>
  </si>
  <si>
    <t>Y12106000H</t>
  </si>
  <si>
    <t>Y12107000H</t>
  </si>
  <si>
    <t>Y12108000H</t>
  </si>
  <si>
    <t>FLAT HEAD WOOD BLACK</t>
  </si>
  <si>
    <t>12 X 9"</t>
  </si>
  <si>
    <t>25/64 X 3-3/8"</t>
  </si>
  <si>
    <t>25/64 X 4"</t>
  </si>
  <si>
    <t>25/64 X 5"</t>
  </si>
  <si>
    <t>25/64 X 6-3/4"</t>
  </si>
  <si>
    <t>FLAT HEAD DRILL TIP BLACK</t>
  </si>
  <si>
    <t>W27104000P</t>
  </si>
  <si>
    <t>W27103375P</t>
  </si>
  <si>
    <t>S20B03125B</t>
  </si>
  <si>
    <t>S20B03125H</t>
  </si>
  <si>
    <t>S20B03125P</t>
  </si>
  <si>
    <t>S20B04000B</t>
  </si>
  <si>
    <t>S20B04000H</t>
  </si>
  <si>
    <t>S20B04000P</t>
  </si>
  <si>
    <t>S20B05000B</t>
  </si>
  <si>
    <t>S20B05000H</t>
  </si>
  <si>
    <t>S20B06000B</t>
  </si>
  <si>
    <t>S20B06000H</t>
  </si>
  <si>
    <r>
      <t>S20</t>
    </r>
    <r>
      <rPr>
        <b/>
        <sz val="10"/>
        <color rgb="FFFF0000"/>
        <rFont val="Arial"/>
        <family val="2"/>
      </rPr>
      <t>B</t>
    </r>
    <r>
      <rPr>
        <sz val="10"/>
        <rFont val="Arial"/>
        <family val="2"/>
      </rPr>
      <t>03125B</t>
    </r>
  </si>
  <si>
    <r>
      <t>S20</t>
    </r>
    <r>
      <rPr>
        <b/>
        <sz val="10"/>
        <color rgb="FFFF0000"/>
        <rFont val="Arial"/>
        <family val="2"/>
      </rPr>
      <t>B</t>
    </r>
    <r>
      <rPr>
        <sz val="10"/>
        <rFont val="Arial"/>
        <family val="2"/>
      </rPr>
      <t>03125H</t>
    </r>
  </si>
  <si>
    <r>
      <t>S20</t>
    </r>
    <r>
      <rPr>
        <b/>
        <sz val="10"/>
        <color rgb="FFFF0000"/>
        <rFont val="Arial"/>
        <family val="2"/>
      </rPr>
      <t>B</t>
    </r>
    <r>
      <rPr>
        <sz val="10"/>
        <rFont val="Arial"/>
        <family val="2"/>
      </rPr>
      <t>03125P</t>
    </r>
  </si>
  <si>
    <r>
      <t>S20</t>
    </r>
    <r>
      <rPr>
        <b/>
        <sz val="10"/>
        <color rgb="FFFF0000"/>
        <rFont val="Arial"/>
        <family val="2"/>
      </rPr>
      <t>B</t>
    </r>
    <r>
      <rPr>
        <sz val="10"/>
        <rFont val="Arial"/>
        <family val="2"/>
      </rPr>
      <t>04000B</t>
    </r>
  </si>
  <si>
    <r>
      <t>S20</t>
    </r>
    <r>
      <rPr>
        <b/>
        <sz val="10"/>
        <color rgb="FFFF0000"/>
        <rFont val="Arial"/>
        <family val="2"/>
      </rPr>
      <t>B</t>
    </r>
    <r>
      <rPr>
        <sz val="10"/>
        <rFont val="Arial"/>
        <family val="2"/>
      </rPr>
      <t>04000H</t>
    </r>
  </si>
  <si>
    <r>
      <t>S20</t>
    </r>
    <r>
      <rPr>
        <b/>
        <sz val="10"/>
        <color rgb="FFFF0000"/>
        <rFont val="Arial"/>
        <family val="2"/>
      </rPr>
      <t>B</t>
    </r>
    <r>
      <rPr>
        <sz val="10"/>
        <rFont val="Arial"/>
        <family val="2"/>
      </rPr>
      <t>04000P</t>
    </r>
  </si>
  <si>
    <r>
      <t>S20</t>
    </r>
    <r>
      <rPr>
        <b/>
        <sz val="10"/>
        <color rgb="FFFF0000"/>
        <rFont val="Arial"/>
        <family val="2"/>
      </rPr>
      <t>B</t>
    </r>
    <r>
      <rPr>
        <sz val="10"/>
        <rFont val="Arial"/>
        <family val="2"/>
      </rPr>
      <t>05000B</t>
    </r>
  </si>
  <si>
    <r>
      <t>S20</t>
    </r>
    <r>
      <rPr>
        <b/>
        <sz val="10"/>
        <color rgb="FFFF0000"/>
        <rFont val="Arial"/>
        <family val="2"/>
      </rPr>
      <t>B</t>
    </r>
    <r>
      <rPr>
        <sz val="10"/>
        <rFont val="Arial"/>
        <family val="2"/>
      </rPr>
      <t>05000H</t>
    </r>
  </si>
  <si>
    <r>
      <t>S20</t>
    </r>
    <r>
      <rPr>
        <b/>
        <sz val="10"/>
        <color rgb="FFFF0000"/>
        <rFont val="Arial"/>
        <family val="2"/>
      </rPr>
      <t>B</t>
    </r>
    <r>
      <rPr>
        <sz val="10"/>
        <rFont val="Arial"/>
        <family val="2"/>
      </rPr>
      <t>06000B</t>
    </r>
  </si>
  <si>
    <r>
      <t>S20</t>
    </r>
    <r>
      <rPr>
        <b/>
        <sz val="10"/>
        <color rgb="FFFF0000"/>
        <rFont val="Arial"/>
        <family val="2"/>
      </rPr>
      <t>B</t>
    </r>
    <r>
      <rPr>
        <sz val="10"/>
        <rFont val="Arial"/>
        <family val="2"/>
      </rPr>
      <t>06000H</t>
    </r>
  </si>
  <si>
    <t xml:space="preserve">BLACK CONSTRUCTION SCREW </t>
  </si>
  <si>
    <t>5/16 X 3"1/8 BK</t>
  </si>
  <si>
    <t>5/16 X 4" BK</t>
  </si>
  <si>
    <t>5/16 X 5" BK</t>
  </si>
  <si>
    <t>5/16 X 6" BK</t>
  </si>
  <si>
    <t>U2 BLACK Construction Screw</t>
  </si>
  <si>
    <r>
      <t>S20</t>
    </r>
    <r>
      <rPr>
        <b/>
        <sz val="10"/>
        <color rgb="FFFF0000"/>
        <rFont val="Arial"/>
        <family val="2"/>
      </rPr>
      <t>B</t>
    </r>
    <r>
      <rPr>
        <sz val="10"/>
        <rFont val="Arial"/>
        <family val="2"/>
      </rPr>
      <t>02875B</t>
    </r>
  </si>
  <si>
    <r>
      <t>S20</t>
    </r>
    <r>
      <rPr>
        <b/>
        <sz val="10"/>
        <color rgb="FFFF0000"/>
        <rFont val="Arial"/>
        <family val="2"/>
      </rPr>
      <t>B</t>
    </r>
    <r>
      <rPr>
        <sz val="10"/>
        <rFont val="Arial"/>
        <family val="2"/>
      </rPr>
      <t>02875H</t>
    </r>
  </si>
  <si>
    <r>
      <t>S20</t>
    </r>
    <r>
      <rPr>
        <b/>
        <sz val="10"/>
        <color rgb="FFFF0000"/>
        <rFont val="Arial"/>
        <family val="2"/>
      </rPr>
      <t>B</t>
    </r>
    <r>
      <rPr>
        <sz val="10"/>
        <rFont val="Arial"/>
        <family val="2"/>
      </rPr>
      <t>02875P</t>
    </r>
  </si>
  <si>
    <t>5/16 X 2"7/8 BK</t>
  </si>
  <si>
    <t>S20B02875B</t>
  </si>
  <si>
    <t>S20B02875P</t>
  </si>
  <si>
    <t>S20B02875H</t>
  </si>
  <si>
    <t>Z003S2000W</t>
  </si>
  <si>
    <t>2" BitStrip w Clip</t>
  </si>
  <si>
    <t xml:space="preserve">Fine 8X1" Bulk </t>
  </si>
  <si>
    <t xml:space="preserve">Fine 8X1" Pkg </t>
  </si>
  <si>
    <t>F08101000B</t>
  </si>
  <si>
    <t>F08101000H</t>
  </si>
  <si>
    <t>F08101000P</t>
  </si>
  <si>
    <t>8 X 1"</t>
  </si>
  <si>
    <t>316 U2 Universal (Stainless)</t>
  </si>
  <si>
    <t>U2 BLACK Universal</t>
  </si>
  <si>
    <r>
      <t>U10</t>
    </r>
    <r>
      <rPr>
        <b/>
        <sz val="10"/>
        <color rgb="FFFF0000"/>
        <rFont val="Arial"/>
        <family val="2"/>
      </rPr>
      <t>B</t>
    </r>
    <r>
      <rPr>
        <sz val="10"/>
        <rFont val="Arial"/>
        <family val="2"/>
      </rPr>
      <t>02500B</t>
    </r>
  </si>
  <si>
    <t>U10B02500H</t>
  </si>
  <si>
    <t>U10B02500P</t>
  </si>
  <si>
    <r>
      <t>U10</t>
    </r>
    <r>
      <rPr>
        <b/>
        <sz val="10"/>
        <color rgb="FFFF0000"/>
        <rFont val="Arial"/>
        <family val="2"/>
      </rPr>
      <t>B</t>
    </r>
    <r>
      <rPr>
        <sz val="10"/>
        <rFont val="Arial"/>
        <family val="2"/>
      </rPr>
      <t>02500H</t>
    </r>
  </si>
  <si>
    <r>
      <t>U10</t>
    </r>
    <r>
      <rPr>
        <b/>
        <sz val="10"/>
        <color rgb="FFFF0000"/>
        <rFont val="Arial"/>
        <family val="2"/>
      </rPr>
      <t>B</t>
    </r>
    <r>
      <rPr>
        <sz val="10"/>
        <rFont val="Arial"/>
        <family val="2"/>
      </rPr>
      <t>02500P</t>
    </r>
  </si>
  <si>
    <r>
      <t>U10</t>
    </r>
    <r>
      <rPr>
        <b/>
        <sz val="10"/>
        <color rgb="FFFF0000"/>
        <rFont val="Arial"/>
        <family val="2"/>
      </rPr>
      <t>B</t>
    </r>
    <r>
      <rPr>
        <sz val="10"/>
        <rFont val="Arial"/>
        <family val="2"/>
      </rPr>
      <t>03125B</t>
    </r>
  </si>
  <si>
    <r>
      <t>U10</t>
    </r>
    <r>
      <rPr>
        <b/>
        <sz val="10"/>
        <color rgb="FFFF0000"/>
        <rFont val="Arial"/>
        <family val="2"/>
      </rPr>
      <t>B</t>
    </r>
    <r>
      <rPr>
        <sz val="10"/>
        <rFont val="Arial"/>
        <family val="2"/>
      </rPr>
      <t>03125H</t>
    </r>
  </si>
  <si>
    <r>
      <t>U10</t>
    </r>
    <r>
      <rPr>
        <b/>
        <sz val="10"/>
        <color rgb="FFFF0000"/>
        <rFont val="Arial"/>
        <family val="2"/>
      </rPr>
      <t>B</t>
    </r>
    <r>
      <rPr>
        <sz val="10"/>
        <rFont val="Arial"/>
        <family val="2"/>
      </rPr>
      <t>03125P</t>
    </r>
  </si>
  <si>
    <t>316 U2 Construction Screw (Stainless 316)</t>
  </si>
  <si>
    <t xml:space="preserve">316 CS 10X1" Bulk </t>
  </si>
  <si>
    <t xml:space="preserve">316 CS 10X1" Pkg </t>
  </si>
  <si>
    <t>I10101000B</t>
  </si>
  <si>
    <t>I10101000H</t>
  </si>
  <si>
    <t>I10101000P</t>
  </si>
  <si>
    <t>316 U2 Fine (Stainless 316)</t>
  </si>
  <si>
    <t>316 U2 RE-Fine (Stainless Steel 316)</t>
  </si>
  <si>
    <t>305 U2 Cap (Stainless Steel 305)</t>
  </si>
  <si>
    <t xml:space="preserve">U2 Cap WHITE </t>
  </si>
  <si>
    <t xml:space="preserve">Cap 8X1" Bulk </t>
  </si>
  <si>
    <t xml:space="preserve">Cap 8X1" Pkg </t>
  </si>
  <si>
    <t>C08101000B</t>
  </si>
  <si>
    <t>C08101000H</t>
  </si>
  <si>
    <t>C08101000P</t>
  </si>
  <si>
    <t xml:space="preserve">Cap-WHITE 8X1" Bulk </t>
  </si>
  <si>
    <t xml:space="preserve">Cap-WHITE 8X1" Pkg </t>
  </si>
  <si>
    <t xml:space="preserve">Cap-WHITE 8X1"1/2 Bulk </t>
  </si>
  <si>
    <t xml:space="preserve">Cap-WHITE 8X1"1/2 Pkg </t>
  </si>
  <si>
    <t xml:space="preserve">Cap-WHITE 8X2"1/2 Bulk </t>
  </si>
  <si>
    <t xml:space="preserve">Cap-WHITE 8X2"1/2 Pkg </t>
  </si>
  <si>
    <t>C08W01000B</t>
  </si>
  <si>
    <t>C08W01000H</t>
  </si>
  <si>
    <t>C08W01000P</t>
  </si>
  <si>
    <t>C08W01500B</t>
  </si>
  <si>
    <t>C08W01500H</t>
  </si>
  <si>
    <t>C08W01500P</t>
  </si>
  <si>
    <t>C08W02500B</t>
  </si>
  <si>
    <t>C08W02500H</t>
  </si>
  <si>
    <t>C08W02500P</t>
  </si>
  <si>
    <r>
      <t>C08</t>
    </r>
    <r>
      <rPr>
        <b/>
        <sz val="10"/>
        <color rgb="FFFF0000"/>
        <rFont val="Arial"/>
        <family val="2"/>
      </rPr>
      <t>W</t>
    </r>
    <r>
      <rPr>
        <sz val="10"/>
        <rFont val="Arial"/>
        <family val="2"/>
      </rPr>
      <t>01000B</t>
    </r>
  </si>
  <si>
    <r>
      <t>C08</t>
    </r>
    <r>
      <rPr>
        <b/>
        <sz val="10"/>
        <color rgb="FFFF0000"/>
        <rFont val="Arial"/>
        <family val="2"/>
      </rPr>
      <t>W</t>
    </r>
    <r>
      <rPr>
        <sz val="10"/>
        <rFont val="Arial"/>
        <family val="2"/>
      </rPr>
      <t>01000H</t>
    </r>
  </si>
  <si>
    <r>
      <t>C08</t>
    </r>
    <r>
      <rPr>
        <b/>
        <sz val="10"/>
        <color rgb="FFFF0000"/>
        <rFont val="Arial"/>
        <family val="2"/>
      </rPr>
      <t>W</t>
    </r>
    <r>
      <rPr>
        <sz val="10"/>
        <rFont val="Arial"/>
        <family val="2"/>
      </rPr>
      <t>01000P</t>
    </r>
  </si>
  <si>
    <r>
      <t>C08</t>
    </r>
    <r>
      <rPr>
        <b/>
        <sz val="10"/>
        <color rgb="FFFF0000"/>
        <rFont val="Arial"/>
        <family val="2"/>
      </rPr>
      <t>W</t>
    </r>
    <r>
      <rPr>
        <sz val="10"/>
        <rFont val="Arial"/>
        <family val="2"/>
      </rPr>
      <t>01500B</t>
    </r>
  </si>
  <si>
    <r>
      <t>C08</t>
    </r>
    <r>
      <rPr>
        <b/>
        <sz val="10"/>
        <color rgb="FFFF0000"/>
        <rFont val="Arial"/>
        <family val="2"/>
      </rPr>
      <t>W</t>
    </r>
    <r>
      <rPr>
        <sz val="10"/>
        <rFont val="Arial"/>
        <family val="2"/>
      </rPr>
      <t>01500H</t>
    </r>
  </si>
  <si>
    <r>
      <t>C08</t>
    </r>
    <r>
      <rPr>
        <b/>
        <sz val="10"/>
        <color rgb="FFFF0000"/>
        <rFont val="Arial"/>
        <family val="2"/>
      </rPr>
      <t>W</t>
    </r>
    <r>
      <rPr>
        <sz val="10"/>
        <rFont val="Arial"/>
        <family val="2"/>
      </rPr>
      <t>01500P</t>
    </r>
  </si>
  <si>
    <r>
      <t>C08</t>
    </r>
    <r>
      <rPr>
        <b/>
        <sz val="10"/>
        <color rgb="FFFF0000"/>
        <rFont val="Arial"/>
        <family val="2"/>
      </rPr>
      <t>W</t>
    </r>
    <r>
      <rPr>
        <sz val="10"/>
        <rFont val="Arial"/>
        <family val="2"/>
      </rPr>
      <t>02500B</t>
    </r>
  </si>
  <si>
    <r>
      <t>C08</t>
    </r>
    <r>
      <rPr>
        <b/>
        <sz val="10"/>
        <color rgb="FFFF0000"/>
        <rFont val="Arial"/>
        <family val="2"/>
      </rPr>
      <t>W</t>
    </r>
    <r>
      <rPr>
        <sz val="10"/>
        <rFont val="Arial"/>
        <family val="2"/>
      </rPr>
      <t>02500H</t>
    </r>
  </si>
  <si>
    <r>
      <t>C08</t>
    </r>
    <r>
      <rPr>
        <b/>
        <sz val="10"/>
        <color rgb="FFFF0000"/>
        <rFont val="Arial"/>
        <family val="2"/>
      </rPr>
      <t>W</t>
    </r>
    <r>
      <rPr>
        <sz val="10"/>
        <rFont val="Arial"/>
        <family val="2"/>
      </rPr>
      <t>02500P</t>
    </r>
  </si>
  <si>
    <t>BLACK UNIVERSAL SCREW</t>
  </si>
  <si>
    <t>U10B02500B</t>
  </si>
  <si>
    <t>U10B03125B</t>
  </si>
  <si>
    <t>U10B03125P</t>
  </si>
  <si>
    <t>U10B03125H</t>
  </si>
  <si>
    <t>10 X 1"</t>
  </si>
  <si>
    <t>WHITE CAP SCREW</t>
  </si>
  <si>
    <t>Revision Date:</t>
  </si>
  <si>
    <t>F09104000P</t>
  </si>
  <si>
    <t>F09105000P</t>
  </si>
  <si>
    <t>S20102500I</t>
  </si>
  <si>
    <t>CS 5/16X2"1/2 CLAMSHELL</t>
  </si>
  <si>
    <t>S20103125I</t>
  </si>
  <si>
    <t>CS 5/16X3"1/8 CLAMSHELL</t>
  </si>
  <si>
    <t>S20104000I</t>
  </si>
  <si>
    <t>CS 5/16X4" CLAMSHELL</t>
  </si>
  <si>
    <t>S20105000I</t>
  </si>
  <si>
    <t xml:space="preserve">CS 5/16X5" CLAMSHELL  </t>
  </si>
  <si>
    <t>S20106000I</t>
  </si>
  <si>
    <t xml:space="preserve">CS 5/16X6" CLAMSHELL  </t>
  </si>
  <si>
    <t>S22103125I</t>
  </si>
  <si>
    <t xml:space="preserve">CS 3/8X3"1/8 CLAMSHELL  </t>
  </si>
  <si>
    <t>S22103375I</t>
  </si>
  <si>
    <t xml:space="preserve">CS 3/8X3"3/8 CLAMSHELL  </t>
  </si>
  <si>
    <t>S22104000I</t>
  </si>
  <si>
    <t>CS 3/8X4" CLAMSHELL</t>
  </si>
  <si>
    <t>S22105000I</t>
  </si>
  <si>
    <t>CS 3/8X5" CLAMSHELL</t>
  </si>
  <si>
    <t>S22106000I</t>
  </si>
  <si>
    <t>CS 3/8X6" CLAMSHELL</t>
  </si>
  <si>
    <t>S22106750I</t>
  </si>
  <si>
    <t xml:space="preserve">CS 3/8X6"3/4 CLAMSHELL </t>
  </si>
  <si>
    <t>S22107000I</t>
  </si>
  <si>
    <t>CS 3/8X7" CLAMSHELL</t>
  </si>
  <si>
    <t>S22108000I</t>
  </si>
  <si>
    <t>CS 3/8X8" CLAMSHELL</t>
  </si>
  <si>
    <t>S22110000I</t>
  </si>
  <si>
    <t xml:space="preserve">CS 3/8X10" CLAMSHELL </t>
  </si>
  <si>
    <t>S22112000I</t>
  </si>
  <si>
    <t xml:space="preserve">CS 3/8X12" CLAMSHELL </t>
  </si>
  <si>
    <t>S22114000I</t>
  </si>
  <si>
    <t xml:space="preserve">CS 3/8X14" CLAMSHELL </t>
  </si>
  <si>
    <t>S22116000I</t>
  </si>
  <si>
    <t xml:space="preserve">CS 3/8X16" CLAMSHELL </t>
  </si>
  <si>
    <t>S22120000I</t>
  </si>
  <si>
    <t xml:space="preserve">CS 3/8X20" CLAMSHELL </t>
  </si>
  <si>
    <t>U12106000I</t>
  </si>
  <si>
    <t xml:space="preserve">Univ 12X6" CLAMSHELL </t>
  </si>
  <si>
    <t>U12107000I</t>
  </si>
  <si>
    <t xml:space="preserve">Univ 12X7" CLAMSHELL </t>
  </si>
  <si>
    <t>U12108000I</t>
  </si>
  <si>
    <t xml:space="preserve">Univ 12X8" CLAMSHELL </t>
  </si>
  <si>
    <t>U12110000I</t>
  </si>
  <si>
    <t xml:space="preserve">Univ 12X10" CLAMSHELL </t>
  </si>
  <si>
    <t>U12112000I</t>
  </si>
  <si>
    <t xml:space="preserve">Univ 12X12" CLAMSHELL </t>
  </si>
  <si>
    <t>CONSTRUCTION SCREW CLAMSHELL</t>
  </si>
  <si>
    <t>CLAMSHELL</t>
  </si>
  <si>
    <t xml:space="preserve">3/8 X 4"  </t>
  </si>
  <si>
    <t xml:space="preserve">3/8 X 5"  </t>
  </si>
  <si>
    <t xml:space="preserve">3/8 X 6"  </t>
  </si>
  <si>
    <t xml:space="preserve">3/8 X 6-3/4"  </t>
  </si>
  <si>
    <t xml:space="preserve">3/8 X 7"  </t>
  </si>
  <si>
    <t xml:space="preserve">3/8 X 8"  </t>
  </si>
  <si>
    <t xml:space="preserve">3/8 X 10"  </t>
  </si>
  <si>
    <t xml:space="preserve">3/8 X 12"  </t>
  </si>
  <si>
    <t xml:space="preserve">3/8 X 14"  </t>
  </si>
  <si>
    <t xml:space="preserve">3/8 X 16"  </t>
  </si>
  <si>
    <t xml:space="preserve">3/8 X 20"  </t>
  </si>
  <si>
    <t>UNIVERSAL SCREW CLAMSHELL</t>
  </si>
  <si>
    <t xml:space="preserve">Univ 6X1/2" Pail </t>
  </si>
  <si>
    <t xml:space="preserve">Univ 6X5/8" Pail </t>
  </si>
  <si>
    <t xml:space="preserve">Univ 6X1"1/2 Pail </t>
  </si>
  <si>
    <t xml:space="preserve">Univ 8X1"1/4 Pail </t>
  </si>
  <si>
    <t xml:space="preserve">Univ 8X1"1/2 Pail </t>
  </si>
  <si>
    <t xml:space="preserve">Univ 8X2" Pail </t>
  </si>
  <si>
    <t xml:space="preserve">Univ 9X1"1/2 Pail </t>
  </si>
  <si>
    <t xml:space="preserve">Univ 9X1"3/4 Pail </t>
  </si>
  <si>
    <t xml:space="preserve">Univ 9X2" Pail </t>
  </si>
  <si>
    <t xml:space="preserve">Univ 9X2"1/2 Pail </t>
  </si>
  <si>
    <t xml:space="preserve">Univ 9X2"3/4 Pail </t>
  </si>
  <si>
    <t xml:space="preserve">Univ 9X3"1/8 Pail </t>
  </si>
  <si>
    <t xml:space="preserve">Univ 10X1"5/8 Pail </t>
  </si>
  <si>
    <t xml:space="preserve">Univ 10X2"1/4 Pail </t>
  </si>
  <si>
    <t xml:space="preserve">Univ 10X2"1/2 Pail </t>
  </si>
  <si>
    <t xml:space="preserve">Univ 10X2"3/4 Pail </t>
  </si>
  <si>
    <t xml:space="preserve">Univ 10X3"1/8 Pail </t>
  </si>
  <si>
    <t xml:space="preserve">Univ 10X3"1/2 Pail </t>
  </si>
  <si>
    <t xml:space="preserve">Univ 10X4" Pail </t>
  </si>
  <si>
    <t xml:space="preserve">Univ 10X4"1/2 Pail </t>
  </si>
  <si>
    <t xml:space="preserve">Univ 12X3"1/2 Pail </t>
  </si>
  <si>
    <t xml:space="preserve">316 Univ 8X1"1/4 Pail </t>
  </si>
  <si>
    <t xml:space="preserve">316 Univ 8X1"1/2 Pail </t>
  </si>
  <si>
    <t xml:space="preserve">316 Univ 8X1"3/4 Pail </t>
  </si>
  <si>
    <t xml:space="preserve">316 Univ 9X1"1/2 Pail </t>
  </si>
  <si>
    <t xml:space="preserve">316 Univ 9X2" Pail </t>
  </si>
  <si>
    <t xml:space="preserve">316 Univ 10X2"1/2 Pail </t>
  </si>
  <si>
    <t xml:space="preserve">316 Univ 10X2"3/4 Pail </t>
  </si>
  <si>
    <t xml:space="preserve">316 Univ 10X3" Pail </t>
  </si>
  <si>
    <t xml:space="preserve">316 Univ 10X4" Pail </t>
  </si>
  <si>
    <t>CS 10X1"1/2 Pail</t>
  </si>
  <si>
    <t>CS 10X2" Pail</t>
  </si>
  <si>
    <t>CS 10X2"1/2 Pail</t>
  </si>
  <si>
    <t>CS 10X2"3/4 Pail</t>
  </si>
  <si>
    <t xml:space="preserve">CS 10X3"1/8 Pail </t>
  </si>
  <si>
    <t>CS 1/4X1"1/2 Pail</t>
  </si>
  <si>
    <t>CS 1/4X2" Pail</t>
  </si>
  <si>
    <t>CS 1/4X2"1/2 Pail</t>
  </si>
  <si>
    <t>CS 1/4X2"3/4 Pail</t>
  </si>
  <si>
    <t>CS 1/4X3"1/8 Pail</t>
  </si>
  <si>
    <t>CS 1/4X3"3/8 Pail</t>
  </si>
  <si>
    <t>CS 5/16X2"1/2 Pail</t>
  </si>
  <si>
    <t>CS 5/16X3"1/8 Pail</t>
  </si>
  <si>
    <t>CS 5/16X4" Pail</t>
  </si>
  <si>
    <t>316 CS 10X1" Pail</t>
  </si>
  <si>
    <t>316 CS 10X1"1/2 Pail</t>
  </si>
  <si>
    <t>316 CS 1/4X2" Pail</t>
  </si>
  <si>
    <t>FH WOOD 25/64X3"3/8 Pail</t>
  </si>
  <si>
    <t>FH WOOD 25/64X4" Pail</t>
  </si>
  <si>
    <t xml:space="preserve">Fine 8X1" Pail </t>
  </si>
  <si>
    <t xml:space="preserve">Fine 8X1"1/4 Pail </t>
  </si>
  <si>
    <t xml:space="preserve">Fine 8X1"1/2 Pail </t>
  </si>
  <si>
    <t xml:space="preserve">Fine 8X2" Pail </t>
  </si>
  <si>
    <t xml:space="preserve">Fine 8X2"1/2 Pail </t>
  </si>
  <si>
    <t xml:space="preserve">Fine 8X2"3/4 Pail </t>
  </si>
  <si>
    <t xml:space="preserve">Fine 8X3"1/8 Pail </t>
  </si>
  <si>
    <t xml:space="preserve">Fine 9X3"1/8 Pail </t>
  </si>
  <si>
    <t>Fine 9X4" Pail</t>
  </si>
  <si>
    <t>Fine 9X5" Pail</t>
  </si>
  <si>
    <t xml:space="preserve">Fine-WHITE 8X2" Pail </t>
  </si>
  <si>
    <t xml:space="preserve">Fine-WHITE 8X2"1/2 Pail </t>
  </si>
  <si>
    <t xml:space="preserve">Fine-WHITE 8X2"3/4 Pail </t>
  </si>
  <si>
    <t xml:space="preserve">Fine-WHITE 8X3"1/8 Pail </t>
  </si>
  <si>
    <t xml:space="preserve">316 Fine 8X1"1/2 Pail </t>
  </si>
  <si>
    <t xml:space="preserve">316 Fine 8X2" Pail </t>
  </si>
  <si>
    <t xml:space="preserve">316 Fine 8X2"1/2 Pail </t>
  </si>
  <si>
    <t xml:space="preserve">316 Fine 8X3" Pail </t>
  </si>
  <si>
    <t xml:space="preserve">316 Fine 9X3" Pail </t>
  </si>
  <si>
    <t xml:space="preserve">RE-Fine 8X2" Pail </t>
  </si>
  <si>
    <t xml:space="preserve">RE-Fine 8X2"1/2 Pail </t>
  </si>
  <si>
    <t xml:space="preserve">RE-Fine 8X3"1/8 Pail </t>
  </si>
  <si>
    <t xml:space="preserve">RE-Fine 9X3"1/8 Pail </t>
  </si>
  <si>
    <t xml:space="preserve">RE-Fine-WHITE 8X2" Pail </t>
  </si>
  <si>
    <t xml:space="preserve">RE-Fine-WHITE 8X2"1/2 Pail </t>
  </si>
  <si>
    <t xml:space="preserve">RE-Fine-WHITE 8X2"3/4 Pail </t>
  </si>
  <si>
    <t xml:space="preserve">RE-Fine-WHITE 8X3"1/8 Pail </t>
  </si>
  <si>
    <t xml:space="preserve">316 RE-Fine 8X2"1/2 Pail </t>
  </si>
  <si>
    <t xml:space="preserve">316 RE-Fine 8X3" Pail </t>
  </si>
  <si>
    <t xml:space="preserve">Cap 8X1" Pail </t>
  </si>
  <si>
    <t xml:space="preserve">Cap 8X1"1/4 Pail </t>
  </si>
  <si>
    <t xml:space="preserve">Cap 8X1"1/2 Pail </t>
  </si>
  <si>
    <t xml:space="preserve">Cap 8X1"3/4 Pail </t>
  </si>
  <si>
    <t xml:space="preserve">Cap 8X2" Pail </t>
  </si>
  <si>
    <t xml:space="preserve">Cap 8X2"1/2 Pail </t>
  </si>
  <si>
    <t xml:space="preserve">Cap 8X2"3/4 Pail </t>
  </si>
  <si>
    <t xml:space="preserve">Cap 8X3"1/8 Pail </t>
  </si>
  <si>
    <t xml:space="preserve">Cap 10X1"5/8 Pail </t>
  </si>
  <si>
    <t xml:space="preserve">Cap-WHITE 8X1" Pail </t>
  </si>
  <si>
    <t xml:space="preserve">Cap-WHITE 8X1"1/2 Pail </t>
  </si>
  <si>
    <t xml:space="preserve">Cap-WHITE 8X2"1/2 Pail </t>
  </si>
  <si>
    <t xml:space="preserve">305 Cap 8X1"1/4 Pail </t>
  </si>
  <si>
    <t xml:space="preserve">305 Cap 8X1"1/2 Pail </t>
  </si>
  <si>
    <t xml:space="preserve">305 Cap 10X2"1/2 Pail </t>
  </si>
  <si>
    <t>TopStar 2"1/2 TopStar Pail</t>
  </si>
  <si>
    <t>TopStar 3"1/8 TopStar Pail</t>
  </si>
  <si>
    <t>TopStar 4" TopStar Pail</t>
  </si>
  <si>
    <t>SteelSiding 10X1"1/2 Pail</t>
  </si>
  <si>
    <t>VE 10X3"1/8 Pail</t>
  </si>
  <si>
    <t>Pail</t>
  </si>
  <si>
    <r>
      <rPr>
        <b/>
        <i/>
        <sz val="10"/>
        <color theme="10"/>
        <rFont val="Arial"/>
        <family val="2"/>
      </rPr>
      <t>Pricing Link:</t>
    </r>
    <r>
      <rPr>
        <b/>
        <i/>
        <u/>
        <sz val="10"/>
        <color theme="10"/>
        <rFont val="Arial"/>
        <family val="2"/>
      </rPr>
      <t xml:space="preserve"> https://u2fasteners.com/cdn-pricing/</t>
    </r>
  </si>
  <si>
    <t xml:space="preserve">Univ 10X2"1/2 (blk) Bulk </t>
  </si>
  <si>
    <t xml:space="preserve">Univ 10X2"1/2 (blk) Pkg </t>
  </si>
  <si>
    <t xml:space="preserve">Univ 10X2"1/2 (blk) Pail </t>
  </si>
  <si>
    <t xml:space="preserve">Univ 10X3"1/8 (blk) Bulk </t>
  </si>
  <si>
    <t xml:space="preserve">Univ 10X3"1/8 (blk) Pkg </t>
  </si>
  <si>
    <t xml:space="preserve">Univ 10X3"1/8 (blk) Pail </t>
  </si>
  <si>
    <t>CS 5/16X2"7/8 (blk) Bulk</t>
  </si>
  <si>
    <t>CS 5/16X2"7/8 (blk) Pkg</t>
  </si>
  <si>
    <t>CS 5/16X2"7/8 (blk) Pail</t>
  </si>
  <si>
    <t>CS 5/16X3"1/8 (blk) Bulk</t>
  </si>
  <si>
    <t>CS 5/16X3"1/8 (blk) Pkg</t>
  </si>
  <si>
    <t>CS 5/16X3"1/8 (blk) Pail</t>
  </si>
  <si>
    <t>CS 5/16X4" (blk) Bulk</t>
  </si>
  <si>
    <t>CS 5/16X4" (blk) Pkg</t>
  </si>
  <si>
    <t>CS 5/16X4" (blk) Pail</t>
  </si>
  <si>
    <t>CS 5/16X5" (blk) Bulk</t>
  </si>
  <si>
    <t>CS 5/16X5" (blk) Pkg</t>
  </si>
  <si>
    <t>CS 5/16X6" (blk) Bulk</t>
  </si>
  <si>
    <t>CS 5/16X6" (blk) Pkg</t>
  </si>
  <si>
    <r>
      <t>S22</t>
    </r>
    <r>
      <rPr>
        <b/>
        <sz val="10"/>
        <color rgb="FFFF0000"/>
        <rFont val="Arial"/>
        <family val="2"/>
      </rPr>
      <t>B</t>
    </r>
    <r>
      <rPr>
        <sz val="10"/>
        <rFont val="Arial"/>
        <family val="2"/>
      </rPr>
      <t>05000B</t>
    </r>
  </si>
  <si>
    <t xml:space="preserve">CS 3/8X5" (blk) Bulk </t>
  </si>
  <si>
    <r>
      <t>S22</t>
    </r>
    <r>
      <rPr>
        <b/>
        <sz val="10"/>
        <color rgb="FFFF0000"/>
        <rFont val="Arial"/>
        <family val="2"/>
      </rPr>
      <t>B</t>
    </r>
    <r>
      <rPr>
        <sz val="10"/>
        <rFont val="Arial"/>
        <family val="2"/>
      </rPr>
      <t>05000H</t>
    </r>
  </si>
  <si>
    <t>CS 3/8X5" (blk) Pkg</t>
  </si>
  <si>
    <r>
      <t>S22</t>
    </r>
    <r>
      <rPr>
        <b/>
        <sz val="10"/>
        <color rgb="FFFF0000"/>
        <rFont val="Arial"/>
        <family val="2"/>
      </rPr>
      <t>B</t>
    </r>
    <r>
      <rPr>
        <sz val="10"/>
        <rFont val="Arial"/>
        <family val="2"/>
      </rPr>
      <t>06000B</t>
    </r>
  </si>
  <si>
    <t>CS 3/8X6" (blk) Bulk</t>
  </si>
  <si>
    <r>
      <t>S22</t>
    </r>
    <r>
      <rPr>
        <b/>
        <sz val="10"/>
        <color rgb="FFFF0000"/>
        <rFont val="Arial"/>
        <family val="2"/>
      </rPr>
      <t>B</t>
    </r>
    <r>
      <rPr>
        <sz val="10"/>
        <rFont val="Arial"/>
        <family val="2"/>
      </rPr>
      <t>06000H</t>
    </r>
  </si>
  <si>
    <t>CS 3/8X6" (blk) Pkg</t>
  </si>
  <si>
    <r>
      <t>S22</t>
    </r>
    <r>
      <rPr>
        <b/>
        <sz val="10"/>
        <color rgb="FFFF0000"/>
        <rFont val="Arial"/>
        <family val="2"/>
      </rPr>
      <t>B</t>
    </r>
    <r>
      <rPr>
        <sz val="10"/>
        <rFont val="Arial"/>
        <family val="2"/>
      </rPr>
      <t>08000B</t>
    </r>
  </si>
  <si>
    <t>CS 3/8X8" (blk) Bulk</t>
  </si>
  <si>
    <r>
      <t>S22</t>
    </r>
    <r>
      <rPr>
        <b/>
        <sz val="10"/>
        <color rgb="FFFF0000"/>
        <rFont val="Arial"/>
        <family val="2"/>
      </rPr>
      <t>B</t>
    </r>
    <r>
      <rPr>
        <sz val="10"/>
        <rFont val="Arial"/>
        <family val="2"/>
      </rPr>
      <t>08000H</t>
    </r>
  </si>
  <si>
    <t>CS 3/8X8" (blk) Pkg</t>
  </si>
  <si>
    <r>
      <t>S22</t>
    </r>
    <r>
      <rPr>
        <b/>
        <sz val="10"/>
        <color rgb="FFFF0000"/>
        <rFont val="Arial"/>
        <family val="2"/>
      </rPr>
      <t>B</t>
    </r>
    <r>
      <rPr>
        <sz val="10"/>
        <rFont val="Arial"/>
        <family val="2"/>
      </rPr>
      <t>10000B</t>
    </r>
  </si>
  <si>
    <t>CS 3/8X10" (blk) Bulk</t>
  </si>
  <si>
    <r>
      <t>S22</t>
    </r>
    <r>
      <rPr>
        <b/>
        <sz val="10"/>
        <color rgb="FFFF0000"/>
        <rFont val="Arial"/>
        <family val="2"/>
      </rPr>
      <t>B</t>
    </r>
    <r>
      <rPr>
        <sz val="10"/>
        <rFont val="Arial"/>
        <family val="2"/>
      </rPr>
      <t>10000H</t>
    </r>
  </si>
  <si>
    <t>CS 3/8X10" (blk) Pkg</t>
  </si>
  <si>
    <r>
      <t>S22</t>
    </r>
    <r>
      <rPr>
        <b/>
        <sz val="10"/>
        <color rgb="FFFF0000"/>
        <rFont val="Arial"/>
        <family val="2"/>
      </rPr>
      <t>B</t>
    </r>
    <r>
      <rPr>
        <sz val="10"/>
        <rFont val="Arial"/>
        <family val="2"/>
      </rPr>
      <t>12000B</t>
    </r>
  </si>
  <si>
    <t>CS 3/8X12" (blk) Bulk</t>
  </si>
  <si>
    <r>
      <t>S22</t>
    </r>
    <r>
      <rPr>
        <b/>
        <sz val="10"/>
        <color rgb="FFFF0000"/>
        <rFont val="Arial"/>
        <family val="2"/>
      </rPr>
      <t>B</t>
    </r>
    <r>
      <rPr>
        <sz val="10"/>
        <rFont val="Arial"/>
        <family val="2"/>
      </rPr>
      <t>12000H</t>
    </r>
  </si>
  <si>
    <t>CS 3/8X12" (blk) Pkg</t>
  </si>
  <si>
    <t>C10104000B</t>
  </si>
  <si>
    <t xml:space="preserve">Cap 10X4" Bulk </t>
  </si>
  <si>
    <t>C10104000H</t>
  </si>
  <si>
    <t xml:space="preserve">Cap 10X4" Pkg </t>
  </si>
  <si>
    <t>C10104000P</t>
  </si>
  <si>
    <t xml:space="preserve">Cap 10X4" Pail </t>
  </si>
  <si>
    <t>I22104000B</t>
  </si>
  <si>
    <t xml:space="preserve">316 CS 3/8X4" Bulk </t>
  </si>
  <si>
    <t>I22104000H</t>
  </si>
  <si>
    <t>316 CS 3/8X4" Pkg</t>
  </si>
  <si>
    <t>I22105000B</t>
  </si>
  <si>
    <t>316 CS 3/8X5" Bulk</t>
  </si>
  <si>
    <t>I22105000H</t>
  </si>
  <si>
    <t>316 CS 3/8X5" Pkg</t>
  </si>
  <si>
    <t>Y12102500B</t>
  </si>
  <si>
    <t>FH DRILL 12X2"1/2 BULK</t>
  </si>
  <si>
    <t>Y12102500H</t>
  </si>
  <si>
    <t>FH DRILL 12X2"1/2 Pkg</t>
  </si>
  <si>
    <t>U2 Fine BLACK</t>
  </si>
  <si>
    <r>
      <t>F08</t>
    </r>
    <r>
      <rPr>
        <b/>
        <sz val="10"/>
        <color rgb="FFFF0000"/>
        <rFont val="Arial"/>
        <family val="2"/>
      </rPr>
      <t>B</t>
    </r>
    <r>
      <rPr>
        <sz val="10"/>
        <rFont val="Arial"/>
        <family val="2"/>
      </rPr>
      <t>02500B</t>
    </r>
  </si>
  <si>
    <t>FINE 8X2"1/2 (blk) Bulk</t>
  </si>
  <si>
    <r>
      <t>F08</t>
    </r>
    <r>
      <rPr>
        <b/>
        <sz val="10"/>
        <color rgb="FFFF0000"/>
        <rFont val="Arial"/>
        <family val="2"/>
      </rPr>
      <t>B</t>
    </r>
    <r>
      <rPr>
        <sz val="10"/>
        <rFont val="Arial"/>
        <family val="2"/>
      </rPr>
      <t>02500H</t>
    </r>
  </si>
  <si>
    <t>FINE 8X2"1/2 (blk) Pkg</t>
  </si>
  <si>
    <r>
      <t>F08</t>
    </r>
    <r>
      <rPr>
        <b/>
        <sz val="10"/>
        <color rgb="FFFF0000"/>
        <rFont val="Arial"/>
        <family val="2"/>
      </rPr>
      <t>B</t>
    </r>
    <r>
      <rPr>
        <sz val="10"/>
        <rFont val="Arial"/>
        <family val="2"/>
      </rPr>
      <t>02500P</t>
    </r>
  </si>
  <si>
    <t>FINE 8X2"1/2 (blk) Pail</t>
  </si>
  <si>
    <t>R09102500B</t>
  </si>
  <si>
    <t>RE-FINE 9X2"1/2 Bulk</t>
  </si>
  <si>
    <t>R09102500H</t>
  </si>
  <si>
    <t>RE-FINE 9X2"1/2 Pkg</t>
  </si>
  <si>
    <t>R09102500P</t>
  </si>
  <si>
    <t>RE-FINE 9X2"1/2 Pail</t>
  </si>
  <si>
    <t>U2 ICF</t>
  </si>
  <si>
    <t>308101500B</t>
  </si>
  <si>
    <t>ICF 8X1"1/2 Bulk</t>
  </si>
  <si>
    <t>308101500H</t>
  </si>
  <si>
    <t>ICF 8X1"1/2 Pkg</t>
  </si>
  <si>
    <t>308101500P</t>
  </si>
  <si>
    <t>ICF 8X1"1/2 Pail</t>
  </si>
  <si>
    <t>308103000B</t>
  </si>
  <si>
    <t>ICF 8X3" Bulk</t>
  </si>
  <si>
    <t>308103000H</t>
  </si>
  <si>
    <t>ICF 8X3" Pkg</t>
  </si>
  <si>
    <t>308103000P</t>
  </si>
  <si>
    <t>ICF 8X3" Pail</t>
  </si>
  <si>
    <t xml:space="preserve">U2 Truss </t>
  </si>
  <si>
    <t>414104500B</t>
  </si>
  <si>
    <t>TRUSS 1/4X4"1/2 Bulk</t>
  </si>
  <si>
    <t>414104500H</t>
  </si>
  <si>
    <t>TRUSS 1/4X4"1/2 Pkg</t>
  </si>
  <si>
    <t>414106000B</t>
  </si>
  <si>
    <t>TRUSS 1/4X6" Bulk</t>
  </si>
  <si>
    <t>414106000H</t>
  </si>
  <si>
    <t>TRUSS 1/4X6" Pkg</t>
  </si>
  <si>
    <t>Z003S3000W</t>
  </si>
  <si>
    <t>3" BitStrip w Clip</t>
  </si>
  <si>
    <t>Hex</t>
  </si>
  <si>
    <t>15</t>
  </si>
  <si>
    <t>25</t>
  </si>
  <si>
    <t/>
  </si>
  <si>
    <t>30</t>
  </si>
  <si>
    <t>40</t>
  </si>
  <si>
    <t>10</t>
  </si>
  <si>
    <t>Driver Bit Size</t>
  </si>
  <si>
    <t>CB</t>
  </si>
  <si>
    <t>3/8 X 5" BK</t>
  </si>
  <si>
    <t>3/8 X 6" BK</t>
  </si>
  <si>
    <t>3/8 X 8" BK</t>
  </si>
  <si>
    <t>3/8 X 10" BK</t>
  </si>
  <si>
    <t>3/8 X 12" BK</t>
  </si>
  <si>
    <t>S22B05000B</t>
  </si>
  <si>
    <t>S22B06000B</t>
  </si>
  <si>
    <t>S22B08000B</t>
  </si>
  <si>
    <t>S22B10000B</t>
  </si>
  <si>
    <t>S22B12000B</t>
  </si>
  <si>
    <t>S22B05000H</t>
  </si>
  <si>
    <t>S22B06000H</t>
  </si>
  <si>
    <t>S22B08000H</t>
  </si>
  <si>
    <t>S22B10000H</t>
  </si>
  <si>
    <t>S22B12000H</t>
  </si>
  <si>
    <t>12 X 2"1/2</t>
  </si>
  <si>
    <t>8 X 2-1/2" BK</t>
  </si>
  <si>
    <t>F08B02500B</t>
  </si>
  <si>
    <t>F08B02500P</t>
  </si>
  <si>
    <t>F08B02500H</t>
  </si>
  <si>
    <t>10 X 2-1/2" BK</t>
  </si>
  <si>
    <t>10 X 3-1/8" BK</t>
  </si>
  <si>
    <t>2"Bit Strip w Clip</t>
  </si>
  <si>
    <t>3"Bit Strip w Clip</t>
  </si>
  <si>
    <t>1/4 X 4"1/2</t>
  </si>
  <si>
    <t>1/4 X 6"</t>
  </si>
  <si>
    <t>TRUSS SCREW</t>
  </si>
  <si>
    <t>ICF SCREW</t>
  </si>
  <si>
    <r>
      <rPr>
        <b/>
        <sz val="10"/>
        <rFont val="Arial"/>
        <family val="2"/>
      </rPr>
      <t>STATUS</t>
    </r>
    <r>
      <rPr>
        <sz val="10"/>
        <rFont val="Arial"/>
        <family val="2"/>
      </rPr>
      <t xml:space="preserve"> </t>
    </r>
    <r>
      <rPr>
        <b/>
        <u/>
        <sz val="10"/>
        <color rgb="FFFF0000"/>
        <rFont val="Arial"/>
        <family val="2"/>
      </rPr>
      <t>don’t order</t>
    </r>
    <r>
      <rPr>
        <sz val="10"/>
        <color rgb="FFFF0000"/>
        <rFont val="Arial"/>
        <family val="2"/>
      </rPr>
      <t xml:space="preserve"> </t>
    </r>
    <r>
      <rPr>
        <b/>
        <sz val="10"/>
        <color rgb="FFFF0000"/>
        <rFont val="Arial"/>
        <family val="2"/>
      </rPr>
      <t>NEW ITEMS ! Coming soon</t>
    </r>
    <r>
      <rPr>
        <sz val="10"/>
        <rFont val="Arial"/>
        <family val="2"/>
      </rPr>
      <t xml:space="preserve"> !</t>
    </r>
  </si>
  <si>
    <t>BLACK FINE SCREW</t>
  </si>
  <si>
    <r>
      <t xml:space="preserve">MSRP </t>
    </r>
    <r>
      <rPr>
        <b/>
        <i/>
        <sz val="10"/>
        <color rgb="FFFF0000"/>
        <rFont val="Arial"/>
        <family val="2"/>
      </rPr>
      <t>including Tariff</t>
    </r>
  </si>
  <si>
    <r>
      <t xml:space="preserve">Net Pricing </t>
    </r>
    <r>
      <rPr>
        <b/>
        <i/>
        <sz val="10"/>
        <color rgb="FFFF0000"/>
        <rFont val="Arial"/>
        <family val="2"/>
      </rPr>
      <t>including Tariff</t>
    </r>
  </si>
  <si>
    <r>
      <t xml:space="preserve">PRODUCT NET T O T A L </t>
    </r>
    <r>
      <rPr>
        <b/>
        <i/>
        <sz val="10"/>
        <color rgb="FFFF0000"/>
        <rFont val="Arial"/>
        <family val="2"/>
      </rPr>
      <t xml:space="preserve">  Must meet the freight prepaid minimum to qualify ==&gt;</t>
    </r>
  </si>
  <si>
    <t>plus T A R I F F ==&gt;</t>
  </si>
  <si>
    <t>Total</t>
  </si>
  <si>
    <t>2026 MAY 01</t>
  </si>
  <si>
    <t>S22B02000B</t>
  </si>
  <si>
    <t>CS 3/8X2" (blk) Bulk</t>
  </si>
  <si>
    <t>S22B02000H</t>
  </si>
  <si>
    <t>CS 3/8X2" (blk) Pkg</t>
  </si>
  <si>
    <t>S22B03125B</t>
  </si>
  <si>
    <t xml:space="preserve">CS 3/8X3"1/8 (blk) Bulk </t>
  </si>
  <si>
    <t>AUGUST</t>
  </si>
  <si>
    <t>S22B03125H</t>
  </si>
  <si>
    <t>CS 3/8X3"1/8 (blk) Pkg</t>
  </si>
  <si>
    <t>S22B04000B</t>
  </si>
  <si>
    <t xml:space="preserve">CS 3/8X4" (blk) Bulk </t>
  </si>
  <si>
    <t>S22B04000H</t>
  </si>
  <si>
    <t>CS 3/8X4" (blk) Pkg</t>
  </si>
  <si>
    <r>
      <t>S22</t>
    </r>
    <r>
      <rPr>
        <b/>
        <sz val="10"/>
        <color rgb="FFFF0000"/>
        <rFont val="Arial"/>
        <family val="2"/>
      </rPr>
      <t>B</t>
    </r>
    <r>
      <rPr>
        <sz val="10"/>
        <rFont val="Arial"/>
        <family val="2"/>
      </rPr>
      <t>02000B</t>
    </r>
  </si>
  <si>
    <r>
      <t>S22</t>
    </r>
    <r>
      <rPr>
        <b/>
        <sz val="10"/>
        <color rgb="FFFF0000"/>
        <rFont val="Arial"/>
        <family val="2"/>
      </rPr>
      <t>B</t>
    </r>
    <r>
      <rPr>
        <sz val="10"/>
        <rFont val="Arial"/>
        <family val="2"/>
      </rPr>
      <t>02000H</t>
    </r>
  </si>
  <si>
    <r>
      <t>S22</t>
    </r>
    <r>
      <rPr>
        <b/>
        <sz val="10"/>
        <color rgb="FFFF0000"/>
        <rFont val="Arial"/>
        <family val="2"/>
      </rPr>
      <t>B</t>
    </r>
    <r>
      <rPr>
        <sz val="10"/>
        <rFont val="Arial"/>
        <family val="2"/>
      </rPr>
      <t>03125B</t>
    </r>
  </si>
  <si>
    <r>
      <t>S22</t>
    </r>
    <r>
      <rPr>
        <b/>
        <sz val="10"/>
        <color rgb="FFFF0000"/>
        <rFont val="Arial"/>
        <family val="2"/>
      </rPr>
      <t>B</t>
    </r>
    <r>
      <rPr>
        <sz val="10"/>
        <rFont val="Arial"/>
        <family val="2"/>
      </rPr>
      <t>03125H</t>
    </r>
  </si>
  <si>
    <r>
      <t>S22</t>
    </r>
    <r>
      <rPr>
        <b/>
        <sz val="10"/>
        <color rgb="FFFF0000"/>
        <rFont val="Arial"/>
        <family val="2"/>
      </rPr>
      <t>B</t>
    </r>
    <r>
      <rPr>
        <sz val="10"/>
        <rFont val="Arial"/>
        <family val="2"/>
      </rPr>
      <t>04000B</t>
    </r>
  </si>
  <si>
    <r>
      <t>S22</t>
    </r>
    <r>
      <rPr>
        <b/>
        <sz val="10"/>
        <color rgb="FFFF0000"/>
        <rFont val="Arial"/>
        <family val="2"/>
      </rPr>
      <t>B</t>
    </r>
    <r>
      <rPr>
        <sz val="10"/>
        <rFont val="Arial"/>
        <family val="2"/>
      </rPr>
      <t>04000H</t>
    </r>
  </si>
  <si>
    <t>weight in lbs/ provide by manufacturer</t>
  </si>
  <si>
    <t>weight per 100/pcs</t>
  </si>
  <si>
    <t xml:space="preserve">Packing Material </t>
  </si>
  <si>
    <t xml:space="preserve">MC Packing Material </t>
  </si>
  <si>
    <t>1 x Driver Bit</t>
  </si>
  <si>
    <t>Net weight/lbs</t>
  </si>
  <si>
    <t>3/8 X 2" BK</t>
  </si>
  <si>
    <t>3/8 X 3"1/8 BK</t>
  </si>
  <si>
    <t>3/8 X 4" BK</t>
  </si>
  <si>
    <t>S20103500B</t>
  </si>
  <si>
    <t xml:space="preserve">CS 5/16X3"1/2 Bulk </t>
  </si>
  <si>
    <t xml:space="preserve">August </t>
  </si>
  <si>
    <t>S20103500H</t>
  </si>
  <si>
    <t xml:space="preserve">CS 5/16X3"1/2 Pkg </t>
  </si>
  <si>
    <t>S20103500P</t>
  </si>
  <si>
    <t>CS 5/16X3"1/2 Pail</t>
  </si>
  <si>
    <r>
      <t>M10</t>
    </r>
    <r>
      <rPr>
        <b/>
        <sz val="10"/>
        <color rgb="FFFF0000"/>
        <rFont val="Arial"/>
        <family val="2"/>
      </rPr>
      <t>B</t>
    </r>
    <r>
      <rPr>
        <sz val="10"/>
        <rFont val="Arial"/>
        <family val="2"/>
      </rPr>
      <t>01500B</t>
    </r>
  </si>
  <si>
    <t>SteelSiding Black 10X1"1/2 Bulk</t>
  </si>
  <si>
    <t>September</t>
  </si>
  <si>
    <r>
      <t>M10</t>
    </r>
    <r>
      <rPr>
        <b/>
        <sz val="10"/>
        <color rgb="FFFF0000"/>
        <rFont val="Arial"/>
        <family val="2"/>
      </rPr>
      <t>B</t>
    </r>
    <r>
      <rPr>
        <sz val="10"/>
        <rFont val="Arial"/>
        <family val="2"/>
      </rPr>
      <t>01500H</t>
    </r>
  </si>
  <si>
    <t>SteelSiding Black 10X1"1/2 Pkg</t>
  </si>
  <si>
    <r>
      <t>M10</t>
    </r>
    <r>
      <rPr>
        <b/>
        <sz val="10"/>
        <color rgb="FFFF0000"/>
        <rFont val="Arial"/>
        <family val="2"/>
      </rPr>
      <t>B</t>
    </r>
    <r>
      <rPr>
        <sz val="10"/>
        <rFont val="Arial"/>
        <family val="2"/>
      </rPr>
      <t>01500P</t>
    </r>
  </si>
  <si>
    <t>SteelSiding Black 10X1"1/2 Pail</t>
  </si>
  <si>
    <t xml:space="preserve">U2 Dual Bit </t>
  </si>
  <si>
    <t>B0022530DX</t>
  </si>
  <si>
    <t>U-Dual Bit T25/T30 X 2" BitsCard</t>
  </si>
  <si>
    <t>5/16 X 3-1/2"</t>
  </si>
  <si>
    <t>10 X 1-1/2" WHITE</t>
  </si>
  <si>
    <t>10 X 1-1/2" BLACK</t>
  </si>
  <si>
    <t>M10B01500B</t>
  </si>
  <si>
    <t>M10B01500P</t>
  </si>
  <si>
    <t>M10B01500H</t>
  </si>
  <si>
    <t>Dual Bit 25/30 -2"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</si>
</sst>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44" formatCode="_-&quot;$&quot;* #,##0.00_-;\-&quot;$&quot;* #,##0.00_-;_-&quot;$&quot;* &quot;-&quot;??_-;_-@_-"/>
    <numFmt numFmtId="43" formatCode="_-* #,##0.00_-;\-* #,##0.00_-;_-* &quot;-&quot;??_-;_-@_-"/>
    <numFmt numFmtId="164" formatCode="_(&quot;$&quot;* #,##0.00_);_(&quot;$&quot;* \(#,##0.00\);_(&quot;$&quot;* &quot;-&quot;??_);_(@_)"/>
    <numFmt numFmtId="165" formatCode="_(* #,##0.00_);_(* \(#,##0.00\);_(* &quot;-&quot;??_);_(@_)"/>
    <numFmt numFmtId="166" formatCode="&quot;$&quot;#,##0.00"/>
    <numFmt numFmtId="167" formatCode="#,##0.0000"/>
    <numFmt numFmtId="168" formatCode="_(* #,##0_);_(* \(#,##0\);_(* &quot;-&quot;??_);_(@_)"/>
    <numFmt numFmtId="169" formatCode="_(* #,##0.000_);_(* \(#,##0.000\);_(* &quot;-&quot;??_);_(@_)"/>
    <numFmt numFmtId="170" formatCode="#,##0.000"/>
  </numFmts>
  <fonts count="67">
    <font>
      <sz val="11"/>
      <color theme="1"/>
      <name val="Calibri"/>
      <family val="2"/>
      <scheme val="minor"/>
    </font>
    <font>
      <sz val="11"/>
      <color theme="1"/>
      <name val="Calibri"/>
      <family val="2"/>
      <scheme val="minor"/>
    </font>
    <font>
      <sz val="10"/>
      <name val="Arial"/>
      <family val="2"/>
    </font>
    <font>
      <b/>
      <sz val="10"/>
      <color theme="0"/>
      <name val="Arial"/>
      <family val="2"/>
    </font>
    <font>
      <b/>
      <i/>
      <sz val="10"/>
      <name val="Arial"/>
      <family val="2"/>
    </font>
    <font>
      <sz val="8"/>
      <name val="Arial"/>
      <family val="2"/>
    </font>
    <font>
      <b/>
      <sz val="10"/>
      <color rgb="FFFF0000"/>
      <name val="Arial"/>
      <family val="2"/>
    </font>
    <font>
      <u/>
      <sz val="10"/>
      <color theme="10"/>
      <name val="Arial"/>
      <family val="2"/>
    </font>
    <font>
      <b/>
      <sz val="10"/>
      <name val="Arial"/>
      <family val="2"/>
    </font>
    <font>
      <b/>
      <sz val="14"/>
      <name val="Arial"/>
      <family val="2"/>
    </font>
    <font>
      <sz val="11"/>
      <color rgb="FF9C6500"/>
      <name val="Calibri"/>
      <family val="2"/>
      <scheme val="minor"/>
    </font>
    <font>
      <b/>
      <sz val="11"/>
      <color theme="1"/>
      <name val="Verdana"/>
      <family val="2"/>
    </font>
    <font>
      <b/>
      <sz val="12"/>
      <color theme="1"/>
      <name val="Verdana"/>
      <family val="2"/>
    </font>
    <font>
      <sz val="11"/>
      <color theme="1"/>
      <name val="Verdana"/>
      <family val="2"/>
    </font>
    <font>
      <b/>
      <sz val="12"/>
      <color theme="0"/>
      <name val="Verdana"/>
      <family val="2"/>
    </font>
    <font>
      <sz val="8"/>
      <color theme="1"/>
      <name val="Calibri"/>
      <family val="2"/>
      <scheme val="minor"/>
    </font>
    <font>
      <b/>
      <sz val="12"/>
      <color theme="1"/>
      <name val="Calibri"/>
      <family val="2"/>
      <scheme val="minor"/>
    </font>
    <font>
      <sz val="11"/>
      <color rgb="FF006100"/>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u/>
      <sz val="11"/>
      <color theme="10"/>
      <name val="Calibri"/>
      <family val="2"/>
      <scheme val="minor"/>
    </font>
    <font>
      <sz val="12"/>
      <color theme="1"/>
      <name val="Calibri"/>
      <family val="2"/>
      <charset val="136"/>
      <scheme val="minor"/>
    </font>
    <font>
      <sz val="10"/>
      <color rgb="FF000000"/>
      <name val="Times New Roman"/>
      <family val="1"/>
    </font>
    <font>
      <sz val="10"/>
      <color rgb="FFFF0000"/>
      <name val="Arial"/>
      <family val="2"/>
    </font>
    <font>
      <b/>
      <sz val="11"/>
      <color rgb="FFFF0000"/>
      <name val="Calibri"/>
      <family val="2"/>
      <scheme val="minor"/>
    </font>
    <font>
      <sz val="11"/>
      <color rgb="FF000000"/>
      <name val="Calibri"/>
      <family val="2"/>
    </font>
    <font>
      <b/>
      <sz val="10"/>
      <color rgb="FFFFFFFF"/>
      <name val="Arial"/>
      <family val="2"/>
    </font>
    <font>
      <sz val="8"/>
      <name val="Calibri"/>
      <family val="2"/>
      <scheme val="minor"/>
    </font>
    <font>
      <b/>
      <sz val="12"/>
      <name val="Arial"/>
      <family val="2"/>
    </font>
    <font>
      <b/>
      <sz val="10"/>
      <color theme="1"/>
      <name val="Verdana"/>
      <family val="2"/>
    </font>
    <font>
      <sz val="10"/>
      <name val="Verdana"/>
      <family val="2"/>
    </font>
    <font>
      <sz val="10"/>
      <color theme="1"/>
      <name val="Verdana"/>
      <family val="2"/>
    </font>
    <font>
      <sz val="10"/>
      <color theme="1"/>
      <name val="Calibri"/>
      <family val="2"/>
      <scheme val="minor"/>
    </font>
    <font>
      <b/>
      <i/>
      <sz val="10"/>
      <color rgb="FFFF0000"/>
      <name val="Arial"/>
      <family val="2"/>
    </font>
    <font>
      <b/>
      <sz val="12"/>
      <color rgb="FFFFFFFF"/>
      <name val="Verdana"/>
      <family val="2"/>
    </font>
    <font>
      <sz val="11"/>
      <color rgb="FF000000"/>
      <name val="Verdana"/>
      <family val="2"/>
    </font>
    <font>
      <b/>
      <sz val="12"/>
      <name val="Verdana"/>
      <family val="2"/>
    </font>
    <font>
      <sz val="11"/>
      <name val="Verdana"/>
      <family val="2"/>
    </font>
    <font>
      <sz val="11"/>
      <color theme="0"/>
      <name val="Verdana"/>
      <family val="2"/>
    </font>
    <font>
      <sz val="10"/>
      <color rgb="FF000000"/>
      <name val="Verdana"/>
      <family val="2"/>
    </font>
    <font>
      <b/>
      <i/>
      <u/>
      <sz val="10"/>
      <color theme="10"/>
      <name val="Arial"/>
      <family val="2"/>
    </font>
    <font>
      <b/>
      <i/>
      <sz val="10"/>
      <color theme="10"/>
      <name val="Arial"/>
      <family val="2"/>
    </font>
    <font>
      <b/>
      <u/>
      <sz val="10"/>
      <color rgb="FFFF0000"/>
      <name val="Arial"/>
      <family val="2"/>
    </font>
    <font>
      <b/>
      <i/>
      <sz val="10"/>
      <color rgb="FF0070C0"/>
      <name val="Arial"/>
      <family val="2"/>
    </font>
    <font>
      <b/>
      <i/>
      <u/>
      <sz val="10"/>
      <color rgb="FFFF0000"/>
      <name val="Arial"/>
      <family val="2"/>
    </font>
    <font>
      <b/>
      <i/>
      <u val="double"/>
      <sz val="10"/>
      <color rgb="FF0070C0"/>
      <name val="Arial"/>
      <family val="2"/>
    </font>
    <font>
      <i/>
      <sz val="10"/>
      <color rgb="FF0070C0"/>
      <name val="Arial"/>
      <family val="2"/>
    </font>
    <font>
      <sz val="7"/>
      <name val="Arial"/>
      <family val="2"/>
    </font>
    <font>
      <b/>
      <u val="double"/>
      <sz val="10"/>
      <name val="Arial"/>
      <family val="2"/>
    </font>
    <font>
      <sz val="11"/>
      <name val="Calibri"/>
      <family val="2"/>
      <scheme val="minor"/>
    </font>
    <font>
      <sz val="10"/>
      <color theme="1"/>
      <name val="Arial"/>
      <family val="2"/>
    </font>
    <font>
      <b/>
      <sz val="9"/>
      <color indexed="81"/>
      <name val="Tahoma"/>
      <family val="2"/>
    </font>
    <font>
      <sz val="9"/>
      <color indexed="81"/>
      <name val="Tahoma"/>
      <family val="2"/>
    </font>
    <font>
      <i/>
      <sz val="10"/>
      <name val="Arial"/>
      <family val="2"/>
    </font>
  </fonts>
  <fills count="57">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rgb="FFFFEB9C"/>
      </patternFill>
    </fill>
    <fill>
      <patternFill patternType="solid">
        <fgColor theme="8" tint="0.59999389629810485"/>
        <bgColor theme="8" tint="0.59999389629810485"/>
      </patternFill>
    </fill>
    <fill>
      <patternFill patternType="solid">
        <fgColor theme="8" tint="0.79998168889431442"/>
        <bgColor theme="8" tint="0.79998168889431442"/>
      </patternFill>
    </fill>
    <fill>
      <patternFill patternType="solid">
        <fgColor rgb="FF452D81"/>
        <bgColor indexed="64"/>
      </patternFill>
    </fill>
    <fill>
      <patternFill patternType="solid">
        <fgColor rgb="FF404041"/>
        <bgColor indexed="64"/>
      </patternFill>
    </fill>
    <fill>
      <patternFill patternType="solid">
        <fgColor rgb="FF1B75BB"/>
        <bgColor indexed="64"/>
      </patternFill>
    </fill>
    <fill>
      <patternFill patternType="solid">
        <fgColor theme="1"/>
        <bgColor indexed="64"/>
      </patternFill>
    </fill>
    <fill>
      <patternFill patternType="solid">
        <fgColor rgb="FFCC0066"/>
        <bgColor indexed="64"/>
      </patternFill>
    </fill>
    <fill>
      <patternFill patternType="solid">
        <fgColor rgb="FF00A550"/>
        <bgColor indexed="64"/>
      </patternFill>
    </fill>
    <fill>
      <patternFill patternType="solid">
        <fgColor rgb="FFED1C24"/>
        <bgColor indexed="64"/>
      </patternFill>
    </fill>
    <fill>
      <patternFill patternType="solid">
        <fgColor rgb="FFFFF100"/>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2F75B5"/>
        <bgColor rgb="FF000000"/>
      </patternFill>
    </fill>
    <fill>
      <patternFill patternType="solid">
        <fgColor rgb="FFFFFF00"/>
        <bgColor rgb="FF000000"/>
      </patternFill>
    </fill>
    <fill>
      <patternFill patternType="solid">
        <fgColor theme="0" tint="-0.249977111117893"/>
        <bgColor indexed="64"/>
      </patternFill>
    </fill>
    <fill>
      <patternFill patternType="solid">
        <fgColor rgb="FF800000"/>
        <bgColor indexed="64"/>
      </patternFill>
    </fill>
    <fill>
      <patternFill patternType="solid">
        <fgColor rgb="FFFF0000"/>
        <bgColor indexed="64"/>
      </patternFill>
    </fill>
    <fill>
      <patternFill patternType="solid">
        <fgColor rgb="FF800000"/>
        <bgColor rgb="FF000000"/>
      </patternFill>
    </fill>
    <fill>
      <patternFill patternType="solid">
        <fgColor rgb="FFD9E1F2"/>
        <bgColor rgb="FFD9E1F2"/>
      </patternFill>
    </fill>
    <fill>
      <patternFill patternType="solid">
        <fgColor theme="0" tint="-0.14999847407452621"/>
        <bgColor indexed="64"/>
      </patternFill>
    </fill>
    <fill>
      <patternFill patternType="solid">
        <fgColor rgb="FF00B050"/>
        <bgColor indexed="64"/>
      </patternFill>
    </fill>
    <fill>
      <patternFill patternType="solid">
        <fgColor rgb="FFC00000"/>
        <bgColor indexed="64"/>
      </patternFill>
    </fill>
    <fill>
      <patternFill patternType="solid">
        <fgColor theme="5" tint="-0.249977111117893"/>
        <bgColor indexed="64"/>
      </patternFill>
    </fill>
    <fill>
      <patternFill patternType="solid">
        <fgColor theme="9" tint="0.79998168889431442"/>
        <bgColor indexed="64"/>
      </patternFill>
    </fill>
  </fills>
  <borders count="59">
    <border>
      <left/>
      <right/>
      <top/>
      <bottom/>
      <diagonal/>
    </border>
    <border>
      <left/>
      <right/>
      <top/>
      <bottom style="medium">
        <color indexed="64"/>
      </bottom>
      <diagonal/>
    </border>
    <border>
      <left style="thin">
        <color theme="0"/>
      </left>
      <right style="thin">
        <color theme="0"/>
      </right>
      <top style="thin">
        <color theme="0"/>
      </top>
      <bottom style="medium">
        <color indexed="64"/>
      </bottom>
      <diagonal/>
    </border>
    <border>
      <left style="medium">
        <color indexed="64"/>
      </left>
      <right style="thin">
        <color theme="0"/>
      </right>
      <top style="thin">
        <color theme="0"/>
      </top>
      <bottom style="medium">
        <color indexed="64"/>
      </bottom>
      <diagonal/>
    </border>
    <border>
      <left/>
      <right style="medium">
        <color indexed="64"/>
      </right>
      <top/>
      <bottom/>
      <diagonal/>
    </border>
    <border>
      <left style="thin">
        <color theme="0"/>
      </left>
      <right style="thin">
        <color theme="0"/>
      </right>
      <top style="thin">
        <color theme="0"/>
      </top>
      <bottom style="thin">
        <color theme="0"/>
      </bottom>
      <diagonal/>
    </border>
    <border>
      <left style="medium">
        <color indexed="64"/>
      </left>
      <right style="thin">
        <color theme="0"/>
      </right>
      <top style="thin">
        <color theme="0"/>
      </top>
      <bottom style="thin">
        <color theme="0"/>
      </bottom>
      <diagonal/>
    </border>
    <border>
      <left style="thin">
        <color theme="0"/>
      </left>
      <right style="thin">
        <color theme="0"/>
      </right>
      <top/>
      <bottom style="thin">
        <color theme="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theme="0"/>
      </right>
      <top style="medium">
        <color indexed="64"/>
      </top>
      <bottom/>
      <diagonal/>
    </border>
    <border>
      <left style="thin">
        <color indexed="64"/>
      </left>
      <right/>
      <top style="medium">
        <color indexed="64"/>
      </top>
      <bottom style="medium">
        <color indexed="64"/>
      </bottom>
      <diagonal/>
    </border>
    <border>
      <left style="thin">
        <color theme="0"/>
      </left>
      <right style="medium">
        <color indexed="64"/>
      </right>
      <top style="thin">
        <color theme="0"/>
      </top>
      <bottom style="thin">
        <color theme="0"/>
      </bottom>
      <diagonal/>
    </border>
    <border>
      <left style="thin">
        <color theme="0"/>
      </left>
      <right style="medium">
        <color indexed="64"/>
      </right>
      <top style="medium">
        <color indexed="64"/>
      </top>
      <bottom style="thin">
        <color theme="0"/>
      </bottom>
      <diagonal/>
    </border>
    <border>
      <left style="thin">
        <color theme="0"/>
      </left>
      <right style="thin">
        <color theme="0"/>
      </right>
      <top style="medium">
        <color indexed="64"/>
      </top>
      <bottom style="thin">
        <color theme="0"/>
      </bottom>
      <diagonal/>
    </border>
    <border>
      <left style="medium">
        <color indexed="64"/>
      </left>
      <right style="thin">
        <color theme="0"/>
      </right>
      <top style="medium">
        <color indexed="64"/>
      </top>
      <bottom style="thin">
        <color theme="0"/>
      </bottom>
      <diagonal/>
    </border>
    <border>
      <left/>
      <right style="thin">
        <color theme="0"/>
      </right>
      <top style="medium">
        <color indexed="64"/>
      </top>
      <bottom style="thin">
        <color theme="0"/>
      </bottom>
      <diagonal/>
    </border>
    <border>
      <left/>
      <right style="thin">
        <color theme="0"/>
      </right>
      <top style="thin">
        <color theme="0"/>
      </top>
      <bottom style="thin">
        <color theme="0"/>
      </bottom>
      <diagonal/>
    </border>
    <border>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top style="thin">
        <color theme="0"/>
      </top>
      <bottom style="thin">
        <color theme="0"/>
      </bottom>
      <diagonal/>
    </border>
    <border>
      <left style="thin">
        <color theme="0"/>
      </left>
      <right/>
      <top style="thin">
        <color theme="0"/>
      </top>
      <bottom style="medium">
        <color indexed="64"/>
      </bottom>
      <diagonal/>
    </border>
    <border>
      <left style="thin">
        <color theme="0"/>
      </left>
      <right style="medium">
        <color indexed="64"/>
      </right>
      <top/>
      <bottom style="thin">
        <color theme="0"/>
      </bottom>
      <diagonal/>
    </border>
    <border>
      <left style="thin">
        <color indexed="64"/>
      </left>
      <right style="thin">
        <color indexed="64"/>
      </right>
      <top style="thin">
        <color indexed="64"/>
      </top>
      <bottom style="thin">
        <color indexed="64"/>
      </bottom>
      <diagonal/>
    </border>
    <border>
      <left/>
      <right style="thin">
        <color theme="0"/>
      </right>
      <top style="medium">
        <color indexed="64"/>
      </top>
      <bottom style="medium">
        <color indexed="64"/>
      </bottom>
      <diagonal/>
    </border>
    <border>
      <left style="medium">
        <color indexed="64"/>
      </left>
      <right/>
      <top/>
      <bottom/>
      <diagonal/>
    </border>
    <border>
      <left style="medium">
        <color indexed="64"/>
      </left>
      <right style="thin">
        <color theme="0"/>
      </right>
      <top/>
      <bottom style="thin">
        <color theme="0"/>
      </bottom>
      <diagonal/>
    </border>
    <border>
      <left/>
      <right style="thin">
        <color theme="0"/>
      </right>
      <top/>
      <bottom style="thin">
        <color theme="0"/>
      </bottom>
      <diagonal/>
    </border>
    <border>
      <left style="medium">
        <color indexed="64"/>
      </left>
      <right style="thin">
        <color theme="0"/>
      </right>
      <top/>
      <bottom style="medium">
        <color indexed="64"/>
      </bottom>
      <diagonal/>
    </border>
    <border>
      <left style="thin">
        <color rgb="FFFFFFFF"/>
      </left>
      <right style="thin">
        <color rgb="FFFFFFFF"/>
      </right>
      <top style="thin">
        <color rgb="FFFFFFFF"/>
      </top>
      <bottom style="thin">
        <color rgb="FFFFFFFF"/>
      </bottom>
      <diagonal/>
    </border>
    <border>
      <left style="thin">
        <color rgb="FFFFFFFF"/>
      </left>
      <right style="medium">
        <color indexed="64"/>
      </right>
      <top style="thin">
        <color rgb="FFFFFFFF"/>
      </top>
      <bottom style="thin">
        <color rgb="FFFFFFFF"/>
      </bottom>
      <diagonal/>
    </border>
    <border>
      <left style="thin">
        <color rgb="FFFFFFFF"/>
      </left>
      <right style="thin">
        <color rgb="FFFFFFFF"/>
      </right>
      <top style="thin">
        <color rgb="FFFFFFFF"/>
      </top>
      <bottom style="medium">
        <color indexed="64"/>
      </bottom>
      <diagonal/>
    </border>
    <border>
      <left style="thin">
        <color rgb="FFFFFFFF"/>
      </left>
      <right style="medium">
        <color indexed="64"/>
      </right>
      <top style="thin">
        <color rgb="FFFFFFFF"/>
      </top>
      <bottom style="medium">
        <color indexed="64"/>
      </bottom>
      <diagonal/>
    </border>
    <border>
      <left style="medium">
        <color indexed="64"/>
      </left>
      <right style="medium">
        <color indexed="64"/>
      </right>
      <top style="medium">
        <color indexed="64"/>
      </top>
      <bottom/>
      <diagonal/>
    </border>
    <border>
      <left style="thin">
        <color theme="0"/>
      </left>
      <right style="thin">
        <color theme="0"/>
      </right>
      <top/>
      <bottom style="medium">
        <color indexed="64"/>
      </bottom>
      <diagonal/>
    </border>
    <border>
      <left style="thin">
        <color theme="0"/>
      </left>
      <right style="medium">
        <color indexed="64"/>
      </right>
      <top/>
      <bottom style="medium">
        <color indexed="64"/>
      </bottom>
      <diagonal/>
    </border>
    <border>
      <left style="thin">
        <color indexed="64"/>
      </left>
      <right/>
      <top/>
      <bottom style="medium">
        <color indexed="64"/>
      </bottom>
      <diagonal/>
    </border>
    <border>
      <left/>
      <right style="thin">
        <color indexed="64"/>
      </right>
      <top/>
      <bottom/>
      <diagonal/>
    </border>
    <border>
      <left style="thin">
        <color indexed="64"/>
      </left>
      <right/>
      <top/>
      <bottom/>
      <diagonal/>
    </border>
    <border>
      <left style="thin">
        <color rgb="FFFFFFFF"/>
      </left>
      <right style="thin">
        <color rgb="FFFFFFFF"/>
      </right>
      <top style="medium">
        <color indexed="64"/>
      </top>
      <bottom style="thin">
        <color rgb="FFFFFFFF"/>
      </bottom>
      <diagonal/>
    </border>
    <border>
      <left style="thin">
        <color rgb="FFFFFFFF"/>
      </left>
      <right style="medium">
        <color indexed="64"/>
      </right>
      <top style="medium">
        <color indexed="64"/>
      </top>
      <bottom style="thin">
        <color rgb="FFFFFFFF"/>
      </bottom>
      <diagonal/>
    </border>
    <border>
      <left style="thin">
        <color theme="0"/>
      </left>
      <right/>
      <top style="medium">
        <color indexed="64"/>
      </top>
      <bottom style="thin">
        <color theme="0"/>
      </bottom>
      <diagonal/>
    </border>
    <border>
      <left style="medium">
        <color indexed="64"/>
      </left>
      <right style="thin">
        <color theme="0"/>
      </right>
      <top style="medium">
        <color indexed="64"/>
      </top>
      <bottom style="medium">
        <color indexed="64"/>
      </bottom>
      <diagonal/>
    </border>
    <border>
      <left style="thin">
        <color theme="0"/>
      </left>
      <right style="thin">
        <color theme="0"/>
      </right>
      <top style="medium">
        <color indexed="64"/>
      </top>
      <bottom style="medium">
        <color indexed="64"/>
      </bottom>
      <diagonal/>
    </border>
    <border>
      <left style="thin">
        <color theme="0"/>
      </left>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s>
  <cellStyleXfs count="79">
    <xf numFmtId="0" fontId="0" fillId="0" borderId="0"/>
    <xf numFmtId="165" fontId="1" fillId="0" borderId="0" applyFont="0" applyFill="0" applyBorder="0" applyAlignment="0" applyProtection="0"/>
    <xf numFmtId="164" fontId="1" fillId="0" borderId="0" applyFont="0" applyFill="0" applyBorder="0" applyAlignment="0" applyProtection="0"/>
    <xf numFmtId="0" fontId="2" fillId="0" borderId="0" applyNumberFormat="0" applyFont="0" applyFill="0" applyBorder="0" applyAlignment="0" applyProtection="0"/>
    <xf numFmtId="43" fontId="2" fillId="0" borderId="0" applyNumberFormat="0" applyFont="0" applyFill="0" applyBorder="0" applyAlignment="0" applyProtection="0"/>
    <xf numFmtId="0" fontId="7" fillId="0" borderId="0" applyNumberFormat="0" applyFill="0" applyBorder="0" applyAlignment="0" applyProtection="0"/>
    <xf numFmtId="0" fontId="10" fillId="4" borderId="0" applyNumberFormat="0" applyBorder="0" applyAlignment="0" applyProtection="0"/>
    <xf numFmtId="0" fontId="17" fillId="15" borderId="0" applyNumberFormat="0" applyBorder="0" applyAlignment="0" applyProtection="0"/>
    <xf numFmtId="0" fontId="18" fillId="0" borderId="0" applyNumberFormat="0" applyFill="0" applyBorder="0" applyAlignment="0" applyProtection="0"/>
    <xf numFmtId="0" fontId="19" fillId="0" borderId="24" applyNumberFormat="0" applyFill="0" applyAlignment="0" applyProtection="0"/>
    <xf numFmtId="0" fontId="20" fillId="0" borderId="25" applyNumberFormat="0" applyFill="0" applyAlignment="0" applyProtection="0"/>
    <xf numFmtId="0" fontId="21" fillId="0" borderId="26" applyNumberFormat="0" applyFill="0" applyAlignment="0" applyProtection="0"/>
    <xf numFmtId="0" fontId="21" fillId="0" borderId="0" applyNumberFormat="0" applyFill="0" applyBorder="0" applyAlignment="0" applyProtection="0"/>
    <xf numFmtId="0" fontId="22" fillId="16" borderId="0" applyNumberFormat="0" applyBorder="0" applyAlignment="0" applyProtection="0"/>
    <xf numFmtId="0" fontId="23" fillId="17" borderId="27" applyNumberFormat="0" applyAlignment="0" applyProtection="0"/>
    <xf numFmtId="0" fontId="24" fillId="18" borderId="28" applyNumberFormat="0" applyAlignment="0" applyProtection="0"/>
    <xf numFmtId="0" fontId="25" fillId="18" borderId="27" applyNumberFormat="0" applyAlignment="0" applyProtection="0"/>
    <xf numFmtId="0" fontId="26" fillId="0" borderId="29" applyNumberFormat="0" applyFill="0" applyAlignment="0" applyProtection="0"/>
    <xf numFmtId="0" fontId="27" fillId="19" borderId="30" applyNumberFormat="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30" fillId="0" borderId="32" applyNumberFormat="0" applyFill="0" applyAlignment="0" applyProtection="0"/>
    <xf numFmtId="0" fontId="3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3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3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3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3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32" fillId="0" borderId="0"/>
    <xf numFmtId="165" fontId="32" fillId="0" borderId="0" applyFont="0" applyFill="0" applyBorder="0" applyAlignment="0" applyProtection="0"/>
    <xf numFmtId="164" fontId="32" fillId="0" borderId="0" applyFont="0" applyFill="0" applyBorder="0" applyAlignment="0" applyProtection="0"/>
    <xf numFmtId="0" fontId="33" fillId="0" borderId="0" applyNumberFormat="0" applyFill="0" applyBorder="0" applyAlignment="0" applyProtection="0"/>
    <xf numFmtId="0" fontId="31" fillId="24" borderId="0" applyNumberFormat="0" applyBorder="0" applyAlignment="0" applyProtection="0"/>
    <xf numFmtId="0" fontId="31" fillId="28" borderId="0" applyNumberFormat="0" applyBorder="0" applyAlignment="0" applyProtection="0"/>
    <xf numFmtId="0" fontId="31" fillId="32" borderId="0" applyNumberFormat="0" applyBorder="0" applyAlignment="0" applyProtection="0"/>
    <xf numFmtId="0" fontId="31" fillId="36" borderId="0" applyNumberFormat="0" applyBorder="0" applyAlignment="0" applyProtection="0"/>
    <xf numFmtId="0" fontId="31" fillId="40" borderId="0" applyNumberFormat="0" applyBorder="0" applyAlignment="0" applyProtection="0"/>
    <xf numFmtId="0" fontId="31" fillId="44" borderId="0" applyNumberFormat="0" applyBorder="0" applyAlignment="0" applyProtection="0"/>
    <xf numFmtId="0" fontId="1" fillId="0" borderId="0"/>
    <xf numFmtId="0" fontId="1" fillId="20" borderId="31" applyNumberFormat="0" applyFont="0" applyAlignment="0" applyProtection="0"/>
    <xf numFmtId="165" fontId="1" fillId="0" borderId="0" applyFont="0" applyFill="0" applyBorder="0" applyAlignment="0" applyProtection="0"/>
    <xf numFmtId="9" fontId="32" fillId="0" borderId="0" applyFont="0" applyFill="0" applyBorder="0" applyAlignment="0" applyProtection="0"/>
    <xf numFmtId="0" fontId="1" fillId="0" borderId="0"/>
    <xf numFmtId="0" fontId="1" fillId="0" borderId="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42"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20" borderId="31" applyNumberFormat="0" applyFont="0" applyAlignment="0" applyProtection="0"/>
    <xf numFmtId="0" fontId="34" fillId="0" borderId="0">
      <alignment vertical="center"/>
    </xf>
    <xf numFmtId="165" fontId="34" fillId="0" borderId="0" applyFont="0" applyFill="0" applyBorder="0" applyAlignment="0" applyProtection="0"/>
    <xf numFmtId="0" fontId="31" fillId="29" borderId="0" applyNumberFormat="0" applyBorder="0" applyAlignment="0" applyProtection="0"/>
    <xf numFmtId="0" fontId="31" fillId="41" borderId="0" applyNumberFormat="0" applyBorder="0" applyAlignment="0" applyProtection="0"/>
    <xf numFmtId="165" fontId="1" fillId="0" borderId="0" applyFont="0" applyFill="0" applyBorder="0" applyAlignment="0" applyProtection="0"/>
    <xf numFmtId="0" fontId="2" fillId="0" borderId="0"/>
    <xf numFmtId="0" fontId="35" fillId="0" borderId="0"/>
  </cellStyleXfs>
  <cellXfs count="348">
    <xf numFmtId="0" fontId="0" fillId="0" borderId="0" xfId="0"/>
    <xf numFmtId="0" fontId="2" fillId="0" borderId="0" xfId="3"/>
    <xf numFmtId="0" fontId="2" fillId="0" borderId="0" xfId="3" applyAlignment="1">
      <alignment horizontal="center"/>
    </xf>
    <xf numFmtId="166" fontId="2" fillId="0" borderId="0" xfId="3" applyNumberFormat="1"/>
    <xf numFmtId="0" fontId="2" fillId="0" borderId="0" xfId="3" applyAlignment="1">
      <alignment horizontal="right"/>
    </xf>
    <xf numFmtId="4" fontId="2" fillId="0" borderId="0" xfId="3" applyNumberFormat="1"/>
    <xf numFmtId="0" fontId="2" fillId="2" borderId="0" xfId="3" applyFill="1"/>
    <xf numFmtId="3" fontId="2" fillId="0" borderId="0" xfId="3" applyNumberFormat="1"/>
    <xf numFmtId="1" fontId="2" fillId="0" borderId="0" xfId="3" applyNumberFormat="1" applyAlignment="1">
      <alignment horizontal="left"/>
    </xf>
    <xf numFmtId="0" fontId="2" fillId="3" borderId="0" xfId="3" applyFill="1"/>
    <xf numFmtId="3" fontId="2" fillId="3" borderId="0" xfId="3" applyNumberFormat="1" applyFill="1"/>
    <xf numFmtId="1" fontId="3" fillId="3" borderId="0" xfId="3" applyNumberFormat="1" applyFont="1" applyFill="1" applyAlignment="1">
      <alignment horizontal="left"/>
    </xf>
    <xf numFmtId="168" fontId="2" fillId="0" borderId="0" xfId="1" applyNumberFormat="1" applyFont="1"/>
    <xf numFmtId="0" fontId="2" fillId="0" borderId="0" xfId="3" applyAlignment="1">
      <alignment vertical="center"/>
    </xf>
    <xf numFmtId="2" fontId="4" fillId="0" borderId="1" xfId="3" applyNumberFormat="1" applyFont="1" applyBorder="1" applyAlignment="1">
      <alignment horizontal="center" vertical="center" wrapText="1"/>
    </xf>
    <xf numFmtId="0" fontId="4" fillId="0" borderId="1" xfId="3" applyFont="1" applyBorder="1" applyAlignment="1">
      <alignment vertical="center"/>
    </xf>
    <xf numFmtId="166" fontId="4" fillId="0" borderId="1" xfId="3" applyNumberFormat="1" applyFont="1" applyBorder="1" applyAlignment="1">
      <alignment vertical="center"/>
    </xf>
    <xf numFmtId="0" fontId="4" fillId="0" borderId="1" xfId="3" applyFont="1" applyBorder="1" applyAlignment="1">
      <alignment horizontal="left" vertical="center"/>
    </xf>
    <xf numFmtId="0" fontId="6" fillId="0" borderId="0" xfId="3" applyFont="1"/>
    <xf numFmtId="166" fontId="8" fillId="0" borderId="0" xfId="3" applyNumberFormat="1" applyFont="1"/>
    <xf numFmtId="166" fontId="2" fillId="2" borderId="0" xfId="3" applyNumberFormat="1" applyFill="1"/>
    <xf numFmtId="0" fontId="4" fillId="0" borderId="0" xfId="3" applyFont="1" applyAlignment="1">
      <alignment horizontal="right"/>
    </xf>
    <xf numFmtId="0" fontId="4" fillId="0" borderId="0" xfId="3" applyFont="1"/>
    <xf numFmtId="9" fontId="2" fillId="0" borderId="0" xfId="3" applyNumberFormat="1"/>
    <xf numFmtId="168" fontId="4" fillId="0" borderId="1" xfId="1" applyNumberFormat="1" applyFont="1" applyBorder="1" applyAlignment="1">
      <alignment horizontal="center" vertical="center" wrapText="1"/>
    </xf>
    <xf numFmtId="0" fontId="0" fillId="0" borderId="9" xfId="0" applyBorder="1"/>
    <xf numFmtId="0" fontId="0" fillId="0" borderId="10" xfId="0" applyBorder="1"/>
    <xf numFmtId="0" fontId="11" fillId="0" borderId="8" xfId="0" applyFont="1" applyBorder="1" applyAlignment="1">
      <alignment horizontal="center" vertical="center"/>
    </xf>
    <xf numFmtId="0" fontId="15" fillId="0" borderId="0" xfId="0" applyFont="1"/>
    <xf numFmtId="0" fontId="0" fillId="0" borderId="0" xfId="0" applyAlignment="1">
      <alignment horizontal="center"/>
    </xf>
    <xf numFmtId="0" fontId="11" fillId="0" borderId="14" xfId="0" applyFont="1" applyBorder="1" applyAlignment="1">
      <alignment horizontal="center" vertical="center"/>
    </xf>
    <xf numFmtId="0" fontId="4" fillId="0" borderId="1" xfId="3" applyFont="1" applyBorder="1" applyAlignment="1">
      <alignment horizontal="center" vertical="center" wrapText="1"/>
    </xf>
    <xf numFmtId="0" fontId="37" fillId="0" borderId="0" xfId="0" applyFont="1"/>
    <xf numFmtId="9" fontId="37" fillId="0" borderId="0" xfId="0" applyNumberFormat="1" applyFont="1"/>
    <xf numFmtId="0" fontId="39" fillId="45" borderId="0" xfId="3" applyFont="1" applyFill="1" applyAlignment="1">
      <alignment horizontal="left"/>
    </xf>
    <xf numFmtId="0" fontId="2" fillId="45" borderId="0" xfId="3" applyFill="1"/>
    <xf numFmtId="166" fontId="2" fillId="45" borderId="0" xfId="3" applyNumberFormat="1" applyFill="1"/>
    <xf numFmtId="168" fontId="2" fillId="45" borderId="0" xfId="1" applyNumberFormat="1" applyFont="1" applyFill="1" applyAlignment="1">
      <alignment horizontal="center"/>
    </xf>
    <xf numFmtId="168" fontId="2" fillId="45" borderId="0" xfId="1" applyNumberFormat="1" applyFont="1" applyFill="1" applyAlignment="1">
      <alignment horizontal="right"/>
    </xf>
    <xf numFmtId="0" fontId="2" fillId="46" borderId="0" xfId="3" applyFill="1"/>
    <xf numFmtId="1" fontId="39" fillId="45" borderId="0" xfId="3" applyNumberFormat="1" applyFont="1" applyFill="1" applyAlignment="1">
      <alignment horizontal="left"/>
    </xf>
    <xf numFmtId="3" fontId="2" fillId="45" borderId="0" xfId="3" applyNumberFormat="1" applyFill="1"/>
    <xf numFmtId="3" fontId="38" fillId="0" borderId="0" xfId="4" applyNumberFormat="1" applyFont="1"/>
    <xf numFmtId="0" fontId="2" fillId="45" borderId="0" xfId="3" applyFill="1" applyAlignment="1">
      <alignment horizontal="right"/>
    </xf>
    <xf numFmtId="0" fontId="2" fillId="0" borderId="0" xfId="3" applyAlignment="1">
      <alignment horizontal="center" vertical="center"/>
    </xf>
    <xf numFmtId="166" fontId="2" fillId="3" borderId="0" xfId="3" applyNumberFormat="1" applyFill="1"/>
    <xf numFmtId="0" fontId="2" fillId="3" borderId="0" xfId="3" applyFill="1" applyAlignment="1">
      <alignment horizontal="center"/>
    </xf>
    <xf numFmtId="0" fontId="3" fillId="3" borderId="0" xfId="3" applyFont="1" applyFill="1" applyAlignment="1">
      <alignment horizontal="center"/>
    </xf>
    <xf numFmtId="0" fontId="8" fillId="0" borderId="36" xfId="3" applyFont="1" applyBorder="1" applyAlignment="1">
      <alignment horizontal="center"/>
    </xf>
    <xf numFmtId="49" fontId="2" fillId="3" borderId="0" xfId="1" applyNumberFormat="1" applyFont="1" applyFill="1" applyAlignment="1">
      <alignment horizontal="center"/>
    </xf>
    <xf numFmtId="166" fontId="7" fillId="2" borderId="0" xfId="5" applyNumberFormat="1" applyFill="1"/>
    <xf numFmtId="1" fontId="2" fillId="0" borderId="0" xfId="3" applyNumberFormat="1" applyFill="1" applyAlignment="1">
      <alignment horizontal="left"/>
    </xf>
    <xf numFmtId="3" fontId="2" fillId="0" borderId="0" xfId="3" applyNumberFormat="1" applyFill="1"/>
    <xf numFmtId="166" fontId="41" fillId="0" borderId="0" xfId="3" applyNumberFormat="1" applyFont="1"/>
    <xf numFmtId="0" fontId="8" fillId="0" borderId="0" xfId="3" applyFont="1"/>
    <xf numFmtId="0" fontId="8" fillId="2" borderId="0" xfId="3" applyFont="1" applyFill="1"/>
    <xf numFmtId="166" fontId="2" fillId="0" borderId="0" xfId="3" applyNumberFormat="1" applyFont="1"/>
    <xf numFmtId="0" fontId="42" fillId="0" borderId="8" xfId="0" applyFont="1" applyBorder="1" applyAlignment="1">
      <alignment horizontal="center" vertical="center"/>
    </xf>
    <xf numFmtId="0" fontId="42" fillId="0" borderId="8" xfId="0" applyFont="1" applyBorder="1" applyAlignment="1">
      <alignment horizontal="center"/>
    </xf>
    <xf numFmtId="3" fontId="42" fillId="0" borderId="8" xfId="1" applyNumberFormat="1" applyFont="1" applyBorder="1" applyAlignment="1">
      <alignment horizontal="center" vertical="center"/>
    </xf>
    <xf numFmtId="164" fontId="42" fillId="0" borderId="8" xfId="2" applyFont="1" applyBorder="1" applyAlignment="1">
      <alignment horizontal="center"/>
    </xf>
    <xf numFmtId="3" fontId="42" fillId="0" borderId="8" xfId="0" applyNumberFormat="1" applyFont="1" applyBorder="1" applyAlignment="1">
      <alignment horizontal="center"/>
    </xf>
    <xf numFmtId="0" fontId="42" fillId="5" borderId="6" xfId="0" applyFont="1" applyFill="1" applyBorder="1" applyAlignment="1">
      <alignment horizontal="center" vertical="center"/>
    </xf>
    <xf numFmtId="168" fontId="44" fillId="5" borderId="5" xfId="1" applyNumberFormat="1" applyFont="1" applyFill="1" applyBorder="1" applyAlignment="1">
      <alignment horizontal="center"/>
    </xf>
    <xf numFmtId="0" fontId="42" fillId="6" borderId="6" xfId="0" applyFont="1" applyFill="1" applyBorder="1" applyAlignment="1">
      <alignment horizontal="center" vertical="center"/>
    </xf>
    <xf numFmtId="0" fontId="44" fillId="6" borderId="5" xfId="0" applyFont="1" applyFill="1" applyBorder="1" applyAlignment="1">
      <alignment horizontal="center"/>
    </xf>
    <xf numFmtId="168" fontId="44" fillId="6" borderId="33" xfId="1" applyNumberFormat="1" applyFont="1" applyFill="1" applyBorder="1" applyAlignment="1">
      <alignment horizontal="center"/>
    </xf>
    <xf numFmtId="0" fontId="44" fillId="6" borderId="21" xfId="0" applyFont="1" applyFill="1" applyBorder="1" applyAlignment="1">
      <alignment horizontal="center"/>
    </xf>
    <xf numFmtId="3" fontId="44" fillId="6" borderId="5" xfId="0" applyNumberFormat="1" applyFont="1" applyFill="1" applyBorder="1" applyAlignment="1">
      <alignment horizontal="center"/>
    </xf>
    <xf numFmtId="168" fontId="44" fillId="6" borderId="5" xfId="1" applyNumberFormat="1" applyFont="1" applyFill="1" applyBorder="1" applyAlignment="1">
      <alignment horizontal="center"/>
    </xf>
    <xf numFmtId="0" fontId="44" fillId="5" borderId="5" xfId="0" applyFont="1" applyFill="1" applyBorder="1" applyAlignment="1">
      <alignment horizontal="center"/>
    </xf>
    <xf numFmtId="168" fontId="44" fillId="5" borderId="33" xfId="1" applyNumberFormat="1" applyFont="1" applyFill="1" applyBorder="1" applyAlignment="1">
      <alignment horizontal="center"/>
    </xf>
    <xf numFmtId="0" fontId="44" fillId="5" borderId="21" xfId="0" applyFont="1" applyFill="1" applyBorder="1" applyAlignment="1">
      <alignment horizontal="center"/>
    </xf>
    <xf numFmtId="3" fontId="44" fillId="5" borderId="5" xfId="0" applyNumberFormat="1" applyFont="1" applyFill="1" applyBorder="1" applyAlignment="1">
      <alignment horizontal="center"/>
    </xf>
    <xf numFmtId="0" fontId="42" fillId="6" borderId="3" xfId="0" applyFont="1" applyFill="1" applyBorder="1" applyAlignment="1">
      <alignment horizontal="center" vertical="center"/>
    </xf>
    <xf numFmtId="0" fontId="44" fillId="6" borderId="2" xfId="0" applyFont="1" applyFill="1" applyBorder="1" applyAlignment="1">
      <alignment horizontal="center"/>
    </xf>
    <xf numFmtId="168" fontId="44" fillId="6" borderId="34" xfId="1" applyNumberFormat="1" applyFont="1" applyFill="1" applyBorder="1" applyAlignment="1">
      <alignment horizontal="center"/>
    </xf>
    <xf numFmtId="0" fontId="44" fillId="6" borderId="22" xfId="0" applyFont="1" applyFill="1" applyBorder="1" applyAlignment="1">
      <alignment horizontal="center"/>
    </xf>
    <xf numFmtId="3" fontId="44" fillId="6" borderId="2" xfId="0" applyNumberFormat="1" applyFont="1" applyFill="1" applyBorder="1" applyAlignment="1">
      <alignment horizontal="center"/>
    </xf>
    <xf numFmtId="168" fontId="44" fillId="6" borderId="2" xfId="1" applyNumberFormat="1" applyFont="1" applyFill="1" applyBorder="1" applyAlignment="1">
      <alignment horizontal="center"/>
    </xf>
    <xf numFmtId="0" fontId="42" fillId="5" borderId="3" xfId="0" applyFont="1" applyFill="1" applyBorder="1" applyAlignment="1">
      <alignment horizontal="center" vertical="center"/>
    </xf>
    <xf numFmtId="0" fontId="44" fillId="5" borderId="2" xfId="0" applyFont="1" applyFill="1" applyBorder="1" applyAlignment="1">
      <alignment horizontal="center"/>
    </xf>
    <xf numFmtId="168" fontId="44" fillId="5" borderId="2" xfId="1" applyNumberFormat="1" applyFont="1" applyFill="1" applyBorder="1" applyAlignment="1">
      <alignment horizontal="center"/>
    </xf>
    <xf numFmtId="0" fontId="44" fillId="5" borderId="22" xfId="0" applyFont="1" applyFill="1" applyBorder="1" applyAlignment="1">
      <alignment horizontal="center"/>
    </xf>
    <xf numFmtId="3" fontId="44" fillId="6" borderId="5" xfId="1" applyNumberFormat="1" applyFont="1" applyFill="1" applyBorder="1" applyAlignment="1">
      <alignment horizontal="center" vertical="center"/>
    </xf>
    <xf numFmtId="3" fontId="44" fillId="5" borderId="5" xfId="1" applyNumberFormat="1" applyFont="1" applyFill="1" applyBorder="1" applyAlignment="1">
      <alignment horizontal="center" vertical="center"/>
    </xf>
    <xf numFmtId="3" fontId="44" fillId="6" borderId="2" xfId="1" applyNumberFormat="1" applyFont="1" applyFill="1" applyBorder="1" applyAlignment="1">
      <alignment horizontal="center" vertical="center"/>
    </xf>
    <xf numFmtId="0" fontId="45" fillId="0" borderId="0" xfId="0" applyFont="1"/>
    <xf numFmtId="0" fontId="42" fillId="5" borderId="19" xfId="0" applyFont="1" applyFill="1" applyBorder="1" applyAlignment="1">
      <alignment horizontal="center" vertical="center"/>
    </xf>
    <xf numFmtId="0" fontId="44" fillId="5" borderId="18" xfId="0" applyFont="1" applyFill="1" applyBorder="1" applyAlignment="1">
      <alignment horizontal="center"/>
    </xf>
    <xf numFmtId="168" fontId="44" fillId="5" borderId="18" xfId="1" applyNumberFormat="1" applyFont="1" applyFill="1" applyBorder="1" applyAlignment="1">
      <alignment horizontal="center"/>
    </xf>
    <xf numFmtId="0" fontId="44" fillId="5" borderId="20" xfId="0" applyFont="1" applyFill="1" applyBorder="1" applyAlignment="1">
      <alignment horizontal="center"/>
    </xf>
    <xf numFmtId="0" fontId="2" fillId="5" borderId="18" xfId="3" applyFont="1" applyFill="1" applyBorder="1" applyAlignment="1">
      <alignment horizontal="center"/>
    </xf>
    <xf numFmtId="0" fontId="2" fillId="6" borderId="5" xfId="3" applyFont="1" applyFill="1" applyBorder="1" applyAlignment="1">
      <alignment horizontal="center"/>
    </xf>
    <xf numFmtId="0" fontId="2" fillId="5" borderId="5" xfId="3" applyFont="1" applyFill="1" applyBorder="1" applyAlignment="1">
      <alignment horizontal="center"/>
    </xf>
    <xf numFmtId="168" fontId="43" fillId="5" borderId="5" xfId="1" applyNumberFormat="1" applyFont="1" applyFill="1" applyBorder="1" applyAlignment="1">
      <alignment horizontal="center"/>
    </xf>
    <xf numFmtId="1" fontId="42" fillId="0" borderId="8" xfId="1" applyNumberFormat="1" applyFont="1" applyBorder="1" applyAlignment="1">
      <alignment horizontal="center" vertical="center"/>
    </xf>
    <xf numFmtId="164" fontId="42" fillId="0" borderId="37" xfId="2" applyFont="1" applyBorder="1" applyAlignment="1">
      <alignment horizontal="center"/>
    </xf>
    <xf numFmtId="1" fontId="42" fillId="0" borderId="8" xfId="0" applyNumberFormat="1" applyFont="1" applyBorder="1" applyAlignment="1">
      <alignment horizontal="center"/>
    </xf>
    <xf numFmtId="164" fontId="42" fillId="0" borderId="11" xfId="2" applyFont="1" applyBorder="1" applyAlignment="1">
      <alignment horizontal="center"/>
    </xf>
    <xf numFmtId="0" fontId="45" fillId="0" borderId="4" xfId="0" applyFont="1" applyBorder="1"/>
    <xf numFmtId="43" fontId="2" fillId="0" borderId="0" xfId="3" applyNumberFormat="1"/>
    <xf numFmtId="169" fontId="2" fillId="0" borderId="0" xfId="1" applyNumberFormat="1" applyFont="1" applyAlignment="1">
      <alignment horizontal="right"/>
    </xf>
    <xf numFmtId="169" fontId="2" fillId="0" borderId="0" xfId="1" applyNumberFormat="1" applyFont="1"/>
    <xf numFmtId="0" fontId="2" fillId="2" borderId="0" xfId="3" applyNumberFormat="1" applyFill="1" applyAlignment="1">
      <alignment horizontal="center"/>
    </xf>
    <xf numFmtId="166" fontId="46" fillId="0" borderId="1" xfId="3" applyNumberFormat="1" applyFont="1" applyBorder="1" applyAlignment="1">
      <alignment horizontal="center" vertical="center"/>
    </xf>
    <xf numFmtId="0" fontId="7" fillId="0" borderId="0" xfId="5"/>
    <xf numFmtId="166" fontId="2" fillId="0" borderId="0" xfId="3" applyNumberFormat="1" applyFill="1"/>
    <xf numFmtId="0" fontId="42" fillId="5" borderId="39" xfId="0" applyFont="1" applyFill="1" applyBorder="1" applyAlignment="1">
      <alignment horizontal="center" vertical="center"/>
    </xf>
    <xf numFmtId="0" fontId="44" fillId="5" borderId="7" xfId="0" applyFont="1" applyFill="1" applyBorder="1" applyAlignment="1">
      <alignment horizontal="center"/>
    </xf>
    <xf numFmtId="168" fontId="44" fillId="5" borderId="7" xfId="1" applyNumberFormat="1" applyFont="1" applyFill="1" applyBorder="1" applyAlignment="1">
      <alignment horizontal="center"/>
    </xf>
    <xf numFmtId="0" fontId="44" fillId="5" borderId="40" xfId="0" applyFont="1" applyFill="1" applyBorder="1" applyAlignment="1">
      <alignment horizontal="center"/>
    </xf>
    <xf numFmtId="1" fontId="44" fillId="5" borderId="7" xfId="1" applyNumberFormat="1" applyFont="1" applyFill="1" applyBorder="1" applyAlignment="1">
      <alignment horizontal="center"/>
    </xf>
    <xf numFmtId="1" fontId="44" fillId="6" borderId="5" xfId="1" applyNumberFormat="1" applyFont="1" applyFill="1" applyBorder="1" applyAlignment="1">
      <alignment horizontal="center" vertical="center"/>
    </xf>
    <xf numFmtId="1" fontId="44" fillId="5" borderId="18" xfId="1" applyNumberFormat="1" applyFont="1" applyFill="1" applyBorder="1" applyAlignment="1">
      <alignment horizontal="center"/>
    </xf>
    <xf numFmtId="1" fontId="44" fillId="6" borderId="5" xfId="1" applyNumberFormat="1" applyFont="1" applyFill="1" applyBorder="1" applyAlignment="1">
      <alignment horizontal="center"/>
    </xf>
    <xf numFmtId="1" fontId="44" fillId="5" borderId="5" xfId="1" applyNumberFormat="1" applyFont="1" applyFill="1" applyBorder="1" applyAlignment="1">
      <alignment horizontal="center"/>
    </xf>
    <xf numFmtId="1" fontId="44" fillId="6" borderId="2" xfId="1" applyNumberFormat="1" applyFont="1" applyFill="1" applyBorder="1" applyAlignment="1">
      <alignment horizontal="center"/>
    </xf>
    <xf numFmtId="1" fontId="44" fillId="5" borderId="2" xfId="1" applyNumberFormat="1" applyFont="1" applyFill="1" applyBorder="1" applyAlignment="1">
      <alignment horizontal="center"/>
    </xf>
    <xf numFmtId="0" fontId="12" fillId="14" borderId="13" xfId="0" applyFont="1" applyFill="1" applyBorder="1" applyAlignment="1">
      <alignment vertical="center"/>
    </xf>
    <xf numFmtId="0" fontId="13" fillId="14" borderId="12" xfId="0" applyFont="1" applyFill="1" applyBorder="1" applyAlignment="1">
      <alignment vertical="center"/>
    </xf>
    <xf numFmtId="0" fontId="13" fillId="10" borderId="12" xfId="0" applyFont="1" applyFill="1" applyBorder="1" applyAlignment="1">
      <alignment vertical="center"/>
    </xf>
    <xf numFmtId="0" fontId="13" fillId="10" borderId="11" xfId="0" applyFont="1" applyFill="1" applyBorder="1" applyAlignment="1">
      <alignment vertical="center"/>
    </xf>
    <xf numFmtId="0" fontId="13" fillId="0" borderId="12" xfId="0" applyFont="1" applyBorder="1" applyAlignment="1">
      <alignment vertical="center"/>
    </xf>
    <xf numFmtId="0" fontId="13" fillId="0" borderId="11" xfId="0" applyFont="1" applyBorder="1" applyAlignment="1">
      <alignment vertical="center"/>
    </xf>
    <xf numFmtId="0" fontId="49" fillId="0" borderId="13" xfId="0" applyFont="1" applyBorder="1" applyAlignment="1">
      <alignment vertical="center"/>
    </xf>
    <xf numFmtId="0" fontId="50" fillId="0" borderId="12" xfId="0" applyFont="1" applyBorder="1" applyAlignment="1">
      <alignment vertical="center"/>
    </xf>
    <xf numFmtId="0" fontId="42" fillId="6" borderId="41" xfId="0" applyFont="1" applyFill="1" applyBorder="1" applyAlignment="1">
      <alignment horizontal="center" vertical="center"/>
    </xf>
    <xf numFmtId="0" fontId="44" fillId="6" borderId="1" xfId="0" applyFont="1" applyFill="1" applyBorder="1" applyAlignment="1">
      <alignment horizontal="center" vertical="center"/>
    </xf>
    <xf numFmtId="1" fontId="0" fillId="0" borderId="0" xfId="0" applyNumberFormat="1" applyAlignment="1">
      <alignment horizontal="left"/>
    </xf>
    <xf numFmtId="0" fontId="8" fillId="3" borderId="0" xfId="3" applyFont="1" applyFill="1"/>
    <xf numFmtId="0" fontId="2" fillId="0" borderId="0" xfId="3" applyFont="1" applyAlignment="1">
      <alignment horizontal="center"/>
    </xf>
    <xf numFmtId="166" fontId="42" fillId="0" borderId="8" xfId="2" applyNumberFormat="1" applyFont="1" applyBorder="1" applyAlignment="1">
      <alignment horizontal="center" vertical="center"/>
    </xf>
    <xf numFmtId="168" fontId="52" fillId="51" borderId="42" xfId="1" applyNumberFormat="1" applyFont="1" applyFill="1" applyBorder="1" applyAlignment="1">
      <alignment horizontal="center"/>
    </xf>
    <xf numFmtId="168" fontId="52" fillId="51" borderId="44" xfId="1" applyNumberFormat="1" applyFont="1" applyFill="1" applyBorder="1" applyAlignment="1">
      <alignment horizontal="center"/>
    </xf>
    <xf numFmtId="0" fontId="2" fillId="0" borderId="0" xfId="3" applyFont="1"/>
    <xf numFmtId="0" fontId="5" fillId="0" borderId="0" xfId="3" applyFont="1" applyAlignment="1">
      <alignment horizontal="right"/>
    </xf>
    <xf numFmtId="0" fontId="5" fillId="0" borderId="0" xfId="3" applyFont="1" applyAlignment="1">
      <alignment horizontal="left"/>
    </xf>
    <xf numFmtId="1" fontId="36" fillId="0" borderId="0" xfId="3" applyNumberFormat="1" applyFont="1" applyAlignment="1">
      <alignment horizontal="left"/>
    </xf>
    <xf numFmtId="1" fontId="2" fillId="0" borderId="0" xfId="3" applyNumberFormat="1" applyFont="1" applyFill="1" applyBorder="1" applyAlignment="1">
      <alignment horizontal="left"/>
    </xf>
    <xf numFmtId="0" fontId="2" fillId="0" borderId="0" xfId="3" applyFont="1" applyFill="1" applyBorder="1"/>
    <xf numFmtId="0" fontId="36" fillId="0" borderId="0" xfId="3" applyFont="1" applyFill="1" applyBorder="1"/>
    <xf numFmtId="168" fontId="2" fillId="0" borderId="0" xfId="1" applyNumberFormat="1" applyFont="1" applyFill="1" applyBorder="1"/>
    <xf numFmtId="0" fontId="2" fillId="46" borderId="0" xfId="3" applyFont="1" applyFill="1" applyBorder="1"/>
    <xf numFmtId="168" fontId="2" fillId="3" borderId="0" xfId="1" applyNumberFormat="1" applyFont="1" applyFill="1"/>
    <xf numFmtId="0" fontId="36" fillId="0" borderId="0" xfId="3" applyFont="1"/>
    <xf numFmtId="0" fontId="2" fillId="2" borderId="0" xfId="3" applyFill="1" applyAlignment="1">
      <alignment horizontal="center"/>
    </xf>
    <xf numFmtId="166" fontId="36" fillId="0" borderId="0" xfId="3" applyNumberFormat="1" applyFont="1"/>
    <xf numFmtId="0" fontId="36" fillId="0" borderId="0" xfId="3" applyFont="1" applyFill="1"/>
    <xf numFmtId="168" fontId="36" fillId="0" borderId="0" xfId="1" applyNumberFormat="1" applyFont="1"/>
    <xf numFmtId="0" fontId="36" fillId="46" borderId="0" xfId="3" applyFont="1" applyFill="1"/>
    <xf numFmtId="0" fontId="9" fillId="0" borderId="0" xfId="3" applyFont="1" applyAlignment="1">
      <alignment horizontal="center" vertical="center"/>
    </xf>
    <xf numFmtId="9" fontId="2" fillId="0" borderId="0" xfId="3" applyNumberFormat="1" applyAlignment="1">
      <alignment vertical="center"/>
    </xf>
    <xf numFmtId="166" fontId="2" fillId="0" borderId="0" xfId="3" applyNumberFormat="1" applyAlignment="1">
      <alignment horizontal="center" vertical="center"/>
    </xf>
    <xf numFmtId="166" fontId="2" fillId="45" borderId="0" xfId="3" applyNumberFormat="1" applyFill="1" applyAlignment="1">
      <alignment vertical="center"/>
    </xf>
    <xf numFmtId="17" fontId="36" fillId="0" borderId="0" xfId="3" applyNumberFormat="1" applyFont="1" applyAlignment="1">
      <alignment horizontal="center" vertical="center"/>
    </xf>
    <xf numFmtId="166" fontId="2" fillId="3" borderId="0" xfId="3" applyNumberFormat="1" applyFill="1" applyAlignment="1">
      <alignment vertical="center"/>
    </xf>
    <xf numFmtId="2" fontId="1" fillId="0" borderId="0" xfId="4" applyNumberFormat="1" applyFont="1" applyAlignment="1">
      <alignment vertical="center"/>
    </xf>
    <xf numFmtId="0" fontId="36" fillId="2" borderId="0" xfId="3" applyFont="1" applyFill="1"/>
    <xf numFmtId="0" fontId="36" fillId="0" borderId="0" xfId="3" applyFont="1" applyAlignment="1">
      <alignment horizontal="center"/>
    </xf>
    <xf numFmtId="166" fontId="2" fillId="45" borderId="0" xfId="3" applyNumberFormat="1" applyFill="1" applyAlignment="1">
      <alignment horizontal="center"/>
    </xf>
    <xf numFmtId="17" fontId="2" fillId="0" borderId="0" xfId="3" applyNumberFormat="1" applyAlignment="1">
      <alignment horizontal="center"/>
    </xf>
    <xf numFmtId="166" fontId="2" fillId="3" borderId="0" xfId="3" applyNumberFormat="1" applyFill="1" applyAlignment="1">
      <alignment horizontal="center"/>
    </xf>
    <xf numFmtId="49" fontId="2" fillId="0" borderId="0" xfId="3" applyNumberFormat="1" applyAlignment="1">
      <alignment horizontal="center"/>
    </xf>
    <xf numFmtId="166" fontId="6" fillId="0" borderId="0" xfId="3" applyNumberFormat="1" applyFont="1"/>
    <xf numFmtId="0" fontId="2" fillId="0" borderId="1" xfId="3" applyBorder="1" applyAlignment="1">
      <alignment horizontal="center" vertical="center" wrapText="1"/>
    </xf>
    <xf numFmtId="0" fontId="42" fillId="0" borderId="46" xfId="0" applyFont="1" applyBorder="1" applyAlignment="1">
      <alignment horizontal="center" vertical="center"/>
    </xf>
    <xf numFmtId="0" fontId="42" fillId="0" borderId="46" xfId="0" applyFont="1" applyBorder="1" applyAlignment="1">
      <alignment horizontal="center"/>
    </xf>
    <xf numFmtId="3" fontId="42" fillId="0" borderId="46" xfId="1" applyNumberFormat="1" applyFont="1" applyBorder="1" applyAlignment="1">
      <alignment horizontal="center" vertical="center"/>
    </xf>
    <xf numFmtId="164" fontId="42" fillId="0" borderId="46" xfId="2" applyFont="1" applyBorder="1" applyAlignment="1">
      <alignment horizontal="center"/>
    </xf>
    <xf numFmtId="3" fontId="42" fillId="0" borderId="46" xfId="0" applyNumberFormat="1" applyFont="1" applyBorder="1" applyAlignment="1">
      <alignment horizontal="center"/>
    </xf>
    <xf numFmtId="0" fontId="42" fillId="6" borderId="19" xfId="0" applyFont="1" applyFill="1" applyBorder="1" applyAlignment="1">
      <alignment horizontal="center" vertical="center"/>
    </xf>
    <xf numFmtId="0" fontId="44" fillId="6" borderId="18" xfId="0" applyFont="1" applyFill="1" applyBorder="1" applyAlignment="1">
      <alignment horizontal="center"/>
    </xf>
    <xf numFmtId="168" fontId="44" fillId="6" borderId="18" xfId="1" applyNumberFormat="1" applyFont="1" applyFill="1" applyBorder="1" applyAlignment="1">
      <alignment horizontal="center"/>
    </xf>
    <xf numFmtId="3" fontId="44" fillId="6" borderId="18" xfId="1" applyNumberFormat="1" applyFont="1" applyFill="1" applyBorder="1" applyAlignment="1">
      <alignment horizontal="center" vertical="center"/>
    </xf>
    <xf numFmtId="0" fontId="2" fillId="6" borderId="2" xfId="3" applyFont="1" applyFill="1" applyBorder="1" applyAlignment="1">
      <alignment horizontal="center"/>
    </xf>
    <xf numFmtId="0" fontId="12" fillId="53" borderId="13" xfId="0" applyFont="1" applyFill="1" applyBorder="1" applyAlignment="1">
      <alignment vertical="center"/>
    </xf>
    <xf numFmtId="0" fontId="12" fillId="53" borderId="12" xfId="0" applyFont="1" applyFill="1" applyBorder="1" applyAlignment="1">
      <alignment vertical="center"/>
    </xf>
    <xf numFmtId="0" fontId="12" fillId="53" borderId="11" xfId="0" applyFont="1" applyFill="1" applyBorder="1" applyAlignment="1">
      <alignment vertical="center"/>
    </xf>
    <xf numFmtId="2" fontId="2" fillId="0" borderId="0" xfId="3" applyNumberFormat="1"/>
    <xf numFmtId="167" fontId="2" fillId="0" borderId="0" xfId="3" applyNumberFormat="1"/>
    <xf numFmtId="3" fontId="2" fillId="0" borderId="0" xfId="3" applyNumberFormat="1" applyFont="1"/>
    <xf numFmtId="0" fontId="2" fillId="2" borderId="0" xfId="3" applyFont="1" applyFill="1"/>
    <xf numFmtId="166" fontId="56" fillId="0" borderId="49" xfId="3" applyNumberFormat="1" applyFont="1" applyBorder="1" applyAlignment="1">
      <alignment horizontal="center" vertical="center" wrapText="1"/>
    </xf>
    <xf numFmtId="166" fontId="56" fillId="0" borderId="1" xfId="3" applyNumberFormat="1" applyFont="1" applyBorder="1" applyAlignment="1">
      <alignment horizontal="center" vertical="center" wrapText="1"/>
    </xf>
    <xf numFmtId="166" fontId="2" fillId="56" borderId="50" xfId="3" applyNumberFormat="1" applyFill="1" applyBorder="1" applyAlignment="1">
      <alignment vertical="center"/>
    </xf>
    <xf numFmtId="9" fontId="8" fillId="0" borderId="0" xfId="3" applyNumberFormat="1" applyFont="1"/>
    <xf numFmtId="166" fontId="58" fillId="0" borderId="0" xfId="3" applyNumberFormat="1" applyFont="1" applyAlignment="1">
      <alignment horizontal="right"/>
    </xf>
    <xf numFmtId="166" fontId="59" fillId="0" borderId="51" xfId="3" applyNumberFormat="1" applyFont="1" applyBorder="1"/>
    <xf numFmtId="166" fontId="59" fillId="0" borderId="0" xfId="3" applyNumberFormat="1" applyFont="1"/>
    <xf numFmtId="166" fontId="61" fillId="0" borderId="0" xfId="3" applyNumberFormat="1" applyFont="1"/>
    <xf numFmtId="0" fontId="53" fillId="0" borderId="0" xfId="5" applyFont="1" applyFill="1" applyAlignment="1">
      <alignment horizontal="center" vertical="center"/>
    </xf>
    <xf numFmtId="0" fontId="44" fillId="6" borderId="20" xfId="0" applyFont="1" applyFill="1" applyBorder="1" applyAlignment="1">
      <alignment horizontal="center"/>
    </xf>
    <xf numFmtId="168" fontId="52" fillId="51" borderId="52" xfId="1" applyNumberFormat="1" applyFont="1" applyFill="1" applyBorder="1" applyAlignment="1">
      <alignment horizontal="center"/>
    </xf>
    <xf numFmtId="0" fontId="42" fillId="5" borderId="55" xfId="0" applyFont="1" applyFill="1" applyBorder="1" applyAlignment="1">
      <alignment horizontal="center" vertical="center"/>
    </xf>
    <xf numFmtId="0" fontId="44" fillId="5" borderId="56" xfId="0" applyFont="1" applyFill="1" applyBorder="1" applyAlignment="1">
      <alignment horizontal="center"/>
    </xf>
    <xf numFmtId="168" fontId="44" fillId="5" borderId="57" xfId="1" applyNumberFormat="1" applyFont="1" applyFill="1" applyBorder="1" applyAlignment="1">
      <alignment horizontal="center"/>
    </xf>
    <xf numFmtId="164" fontId="44" fillId="5" borderId="56" xfId="2" applyFont="1" applyFill="1" applyBorder="1"/>
    <xf numFmtId="168" fontId="44" fillId="5" borderId="56" xfId="1" applyNumberFormat="1" applyFont="1" applyFill="1" applyBorder="1" applyAlignment="1">
      <alignment horizontal="center"/>
    </xf>
    <xf numFmtId="164" fontId="44" fillId="5" borderId="58" xfId="2" applyFont="1" applyFill="1" applyBorder="1"/>
    <xf numFmtId="0" fontId="42" fillId="6" borderId="55" xfId="0" applyFont="1" applyFill="1" applyBorder="1" applyAlignment="1">
      <alignment horizontal="center" vertical="center"/>
    </xf>
    <xf numFmtId="0" fontId="2" fillId="6" borderId="56" xfId="3" applyFont="1" applyFill="1" applyBorder="1" applyAlignment="1">
      <alignment horizontal="center"/>
    </xf>
    <xf numFmtId="168" fontId="44" fillId="6" borderId="56" xfId="1" applyNumberFormat="1" applyFont="1" applyFill="1" applyBorder="1" applyAlignment="1">
      <alignment horizontal="center"/>
    </xf>
    <xf numFmtId="1" fontId="44" fillId="6" borderId="56" xfId="1" applyNumberFormat="1" applyFont="1" applyFill="1" applyBorder="1" applyAlignment="1">
      <alignment horizontal="center"/>
    </xf>
    <xf numFmtId="0" fontId="44" fillId="6" borderId="0" xfId="0" applyFont="1" applyFill="1" applyAlignment="1">
      <alignment horizontal="center" vertical="center"/>
    </xf>
    <xf numFmtId="0" fontId="43" fillId="5" borderId="18" xfId="0" applyFont="1" applyFill="1" applyBorder="1" applyAlignment="1">
      <alignment horizontal="center"/>
    </xf>
    <xf numFmtId="168" fontId="43" fillId="5" borderId="54" xfId="1" applyNumberFormat="1" applyFont="1" applyFill="1" applyBorder="1" applyAlignment="1">
      <alignment horizontal="center"/>
    </xf>
    <xf numFmtId="0" fontId="43" fillId="5" borderId="20" xfId="0" applyFont="1" applyFill="1" applyBorder="1" applyAlignment="1">
      <alignment horizontal="center"/>
    </xf>
    <xf numFmtId="3" fontId="44" fillId="5" borderId="18" xfId="0" applyNumberFormat="1" applyFont="1" applyFill="1" applyBorder="1" applyAlignment="1">
      <alignment horizontal="center"/>
    </xf>
    <xf numFmtId="0" fontId="9" fillId="0" borderId="0" xfId="3" applyFont="1" applyAlignment="1"/>
    <xf numFmtId="0" fontId="36" fillId="0" borderId="0" xfId="3" applyFont="1" applyAlignment="1">
      <alignment horizontal="center" vertical="center"/>
    </xf>
    <xf numFmtId="2" fontId="1" fillId="0" borderId="0" xfId="4" applyNumberFormat="1" applyFont="1"/>
    <xf numFmtId="0" fontId="2" fillId="0" borderId="0" xfId="3" applyAlignment="1">
      <alignment horizontal="center" wrapText="1"/>
    </xf>
    <xf numFmtId="2" fontId="62" fillId="0" borderId="0" xfId="4" applyNumberFormat="1" applyFont="1"/>
    <xf numFmtId="167" fontId="2" fillId="0" borderId="0" xfId="3" applyNumberFormat="1" applyFont="1"/>
    <xf numFmtId="0" fontId="2" fillId="0" borderId="0" xfId="3" applyFont="1" applyAlignment="1">
      <alignment horizontal="center" wrapText="1"/>
    </xf>
    <xf numFmtId="167" fontId="4" fillId="0" borderId="1" xfId="3" applyNumberFormat="1" applyFont="1" applyBorder="1" applyAlignment="1">
      <alignment horizontal="center" vertical="center" wrapText="1"/>
    </xf>
    <xf numFmtId="168" fontId="2" fillId="45" borderId="0" xfId="1" applyNumberFormat="1" applyFont="1" applyFill="1" applyAlignment="1">
      <alignment horizontal="center" wrapText="1"/>
    </xf>
    <xf numFmtId="4" fontId="2" fillId="0" borderId="0" xfId="3" applyNumberFormat="1" applyAlignment="1">
      <alignment horizontal="center" wrapText="1"/>
    </xf>
    <xf numFmtId="2" fontId="2" fillId="0" borderId="0" xfId="3" applyNumberFormat="1" applyAlignment="1">
      <alignment horizontal="center" wrapText="1"/>
    </xf>
    <xf numFmtId="4" fontId="63" fillId="0" borderId="0" xfId="3" applyNumberFormat="1" applyFont="1" applyAlignment="1">
      <alignment horizontal="center" wrapText="1"/>
    </xf>
    <xf numFmtId="49" fontId="2" fillId="3" borderId="0" xfId="1" applyNumberFormat="1" applyFont="1" applyFill="1" applyAlignment="1">
      <alignment horizontal="center" wrapText="1"/>
    </xf>
    <xf numFmtId="170" fontId="2" fillId="0" borderId="0" xfId="3" applyNumberFormat="1" applyFont="1" applyFill="1" applyBorder="1"/>
    <xf numFmtId="167" fontId="2" fillId="0" borderId="0" xfId="3" applyNumberFormat="1" applyFont="1" applyFill="1" applyBorder="1"/>
    <xf numFmtId="170" fontId="2" fillId="0" borderId="0" xfId="3" applyNumberFormat="1"/>
    <xf numFmtId="0" fontId="2" fillId="0" borderId="0" xfId="3" applyFont="1" applyFill="1" applyBorder="1" applyAlignment="1">
      <alignment horizontal="center" wrapText="1"/>
    </xf>
    <xf numFmtId="0" fontId="2" fillId="45" borderId="0" xfId="3" applyFill="1" applyAlignment="1">
      <alignment horizontal="center" wrapText="1"/>
    </xf>
    <xf numFmtId="0" fontId="2" fillId="3" borderId="0" xfId="3" applyFill="1" applyAlignment="1">
      <alignment horizontal="center" wrapText="1"/>
    </xf>
    <xf numFmtId="44" fontId="44" fillId="5" borderId="18" xfId="69" applyFont="1" applyFill="1" applyBorder="1" applyAlignment="1">
      <alignment horizontal="center"/>
    </xf>
    <xf numFmtId="44" fontId="44" fillId="5" borderId="17" xfId="69" applyFont="1" applyFill="1" applyBorder="1" applyAlignment="1">
      <alignment horizontal="center"/>
    </xf>
    <xf numFmtId="44" fontId="44" fillId="6" borderId="5" xfId="69" applyFont="1" applyFill="1" applyBorder="1" applyAlignment="1">
      <alignment horizontal="center"/>
    </xf>
    <xf numFmtId="44" fontId="44" fillId="6" borderId="16" xfId="69" applyFont="1" applyFill="1" applyBorder="1" applyAlignment="1">
      <alignment horizontal="center"/>
    </xf>
    <xf numFmtId="44" fontId="44" fillId="5" borderId="7" xfId="69" applyFont="1" applyFill="1" applyBorder="1" applyAlignment="1">
      <alignment horizontal="center"/>
    </xf>
    <xf numFmtId="44" fontId="44" fillId="5" borderId="35" xfId="69" applyFont="1" applyFill="1" applyBorder="1" applyAlignment="1">
      <alignment horizontal="center"/>
    </xf>
    <xf numFmtId="44" fontId="44" fillId="6" borderId="5" xfId="69" applyFont="1" applyFill="1" applyBorder="1"/>
    <xf numFmtId="44" fontId="44" fillId="5" borderId="5" xfId="69" applyFont="1" applyFill="1" applyBorder="1"/>
    <xf numFmtId="44" fontId="44" fillId="6" borderId="2" xfId="69" applyFont="1" applyFill="1" applyBorder="1" applyAlignment="1">
      <alignment horizontal="center"/>
    </xf>
    <xf numFmtId="44" fontId="44" fillId="6" borderId="2" xfId="69" applyFont="1" applyFill="1" applyBorder="1"/>
    <xf numFmtId="44" fontId="44" fillId="6" borderId="23" xfId="69" applyFont="1" applyFill="1" applyBorder="1" applyAlignment="1">
      <alignment horizontal="center"/>
    </xf>
    <xf numFmtId="44" fontId="44" fillId="5" borderId="47" xfId="69" applyFont="1" applyFill="1" applyBorder="1" applyAlignment="1">
      <alignment horizontal="center"/>
    </xf>
    <xf numFmtId="44" fontId="44" fillId="5" borderId="48" xfId="69" applyFont="1" applyFill="1" applyBorder="1" applyAlignment="1">
      <alignment horizontal="center"/>
    </xf>
    <xf numFmtId="44" fontId="44" fillId="6" borderId="18" xfId="69" applyFont="1" applyFill="1" applyBorder="1" applyAlignment="1">
      <alignment horizontal="center"/>
    </xf>
    <xf numFmtId="44" fontId="44" fillId="6" borderId="17" xfId="69" applyFont="1" applyFill="1" applyBorder="1" applyAlignment="1">
      <alignment horizontal="center"/>
    </xf>
    <xf numFmtId="3" fontId="44" fillId="5" borderId="33" xfId="1" applyNumberFormat="1" applyFont="1" applyFill="1" applyBorder="1" applyAlignment="1">
      <alignment horizontal="center" vertical="center"/>
    </xf>
    <xf numFmtId="3" fontId="44" fillId="6" borderId="33" xfId="1" applyNumberFormat="1" applyFont="1" applyFill="1" applyBorder="1" applyAlignment="1">
      <alignment horizontal="center" vertical="center"/>
    </xf>
    <xf numFmtId="44" fontId="44" fillId="5" borderId="7" xfId="69" applyFont="1" applyFill="1" applyBorder="1"/>
    <xf numFmtId="44" fontId="44" fillId="5" borderId="2" xfId="69" applyFont="1" applyFill="1" applyBorder="1"/>
    <xf numFmtId="44" fontId="44" fillId="5" borderId="18" xfId="69" applyFont="1" applyFill="1" applyBorder="1"/>
    <xf numFmtId="44" fontId="44" fillId="6" borderId="18" xfId="69" applyFont="1" applyFill="1" applyBorder="1"/>
    <xf numFmtId="44" fontId="44" fillId="6" borderId="34" xfId="69" applyFont="1" applyFill="1" applyBorder="1" applyAlignment="1">
      <alignment horizontal="center"/>
    </xf>
    <xf numFmtId="44" fontId="44" fillId="5" borderId="54" xfId="69" applyFont="1" applyFill="1" applyBorder="1" applyAlignment="1">
      <alignment horizontal="center"/>
    </xf>
    <xf numFmtId="44" fontId="44" fillId="6" borderId="33" xfId="69" applyFont="1" applyFill="1" applyBorder="1" applyAlignment="1">
      <alignment horizontal="center"/>
    </xf>
    <xf numFmtId="44" fontId="44" fillId="5" borderId="33" xfId="69" applyFont="1" applyFill="1" applyBorder="1" applyAlignment="1">
      <alignment horizontal="center"/>
    </xf>
    <xf numFmtId="44" fontId="44" fillId="5" borderId="16" xfId="69" applyFont="1" applyFill="1" applyBorder="1" applyAlignment="1">
      <alignment horizontal="center"/>
    </xf>
    <xf numFmtId="44" fontId="44" fillId="5" borderId="34" xfId="69" applyFont="1" applyFill="1" applyBorder="1" applyAlignment="1">
      <alignment horizontal="center"/>
    </xf>
    <xf numFmtId="44" fontId="44" fillId="5" borderId="23" xfId="69" applyFont="1" applyFill="1" applyBorder="1" applyAlignment="1">
      <alignment horizontal="center"/>
    </xf>
    <xf numFmtId="44" fontId="44" fillId="6" borderId="54" xfId="69" applyFont="1" applyFill="1" applyBorder="1" applyAlignment="1">
      <alignment horizontal="center"/>
    </xf>
    <xf numFmtId="168" fontId="44" fillId="6" borderId="54" xfId="1" applyNumberFormat="1" applyFont="1" applyFill="1" applyBorder="1" applyAlignment="1">
      <alignment horizontal="center"/>
    </xf>
    <xf numFmtId="168" fontId="44" fillId="5" borderId="34" xfId="1" applyNumberFormat="1" applyFont="1" applyFill="1" applyBorder="1" applyAlignment="1">
      <alignment horizontal="center"/>
    </xf>
    <xf numFmtId="44" fontId="44" fillId="5" borderId="2" xfId="69" applyFont="1" applyFill="1" applyBorder="1" applyAlignment="1">
      <alignment horizontal="center"/>
    </xf>
    <xf numFmtId="44" fontId="44" fillId="5" borderId="5" xfId="69" applyFont="1" applyFill="1" applyBorder="1" applyAlignment="1">
      <alignment horizontal="center"/>
    </xf>
    <xf numFmtId="44" fontId="52" fillId="51" borderId="43" xfId="69" applyFont="1" applyFill="1" applyBorder="1" applyAlignment="1">
      <alignment horizontal="center"/>
    </xf>
    <xf numFmtId="44" fontId="52" fillId="51" borderId="45" xfId="69" applyFont="1" applyFill="1" applyBorder="1" applyAlignment="1">
      <alignment horizontal="center"/>
    </xf>
    <xf numFmtId="44" fontId="52" fillId="51" borderId="53" xfId="69" applyFont="1" applyFill="1" applyBorder="1" applyAlignment="1">
      <alignment horizontal="center"/>
    </xf>
    <xf numFmtId="4" fontId="36" fillId="0" borderId="0" xfId="3" applyNumberFormat="1" applyFont="1"/>
    <xf numFmtId="49" fontId="2" fillId="2" borderId="0" xfId="3" applyNumberFormat="1" applyFill="1" applyAlignment="1"/>
    <xf numFmtId="0" fontId="2" fillId="2" borderId="0" xfId="3" applyNumberFormat="1" applyFill="1" applyAlignment="1"/>
    <xf numFmtId="3" fontId="36" fillId="0" borderId="0" xfId="3" applyNumberFormat="1" applyFont="1"/>
    <xf numFmtId="1" fontId="2" fillId="0" borderId="0" xfId="3" applyNumberFormat="1" applyFont="1" applyAlignment="1">
      <alignment horizontal="left"/>
    </xf>
    <xf numFmtId="166" fontId="66" fillId="0" borderId="51" xfId="3" applyNumberFormat="1" applyFont="1" applyBorder="1"/>
    <xf numFmtId="166" fontId="66" fillId="0" borderId="0" xfId="3" applyNumberFormat="1" applyFont="1"/>
    <xf numFmtId="17" fontId="36" fillId="0" borderId="0" xfId="3" applyNumberFormat="1" applyFont="1" applyAlignment="1">
      <alignment horizontal="center"/>
    </xf>
    <xf numFmtId="0" fontId="59" fillId="3" borderId="51" xfId="3" applyFont="1" applyFill="1" applyBorder="1"/>
    <xf numFmtId="0" fontId="59" fillId="3" borderId="0" xfId="3" applyFont="1" applyFill="1"/>
    <xf numFmtId="49" fontId="2" fillId="3" borderId="0" xfId="1" applyNumberFormat="1" applyFont="1" applyFill="1" applyAlignment="1">
      <alignment horizontal="center" vertical="center"/>
    </xf>
    <xf numFmtId="49" fontId="2" fillId="0" borderId="0" xfId="3" applyNumberFormat="1" applyAlignment="1">
      <alignment horizontal="center" vertical="center"/>
    </xf>
    <xf numFmtId="168" fontId="36" fillId="49" borderId="0" xfId="1" applyNumberFormat="1" applyFont="1" applyFill="1"/>
    <xf numFmtId="3" fontId="44" fillId="5" borderId="34" xfId="1" applyNumberFormat="1" applyFont="1" applyFill="1" applyBorder="1" applyAlignment="1">
      <alignment horizontal="center" vertical="center"/>
    </xf>
    <xf numFmtId="0" fontId="4" fillId="0" borderId="0" xfId="3" applyFont="1" applyAlignment="1">
      <alignment horizontal="right"/>
    </xf>
    <xf numFmtId="0" fontId="60" fillId="0" borderId="0" xfId="3" applyFont="1" applyAlignment="1">
      <alignment horizontal="center" wrapText="1"/>
    </xf>
    <xf numFmtId="0" fontId="53" fillId="52" borderId="0" xfId="5" applyFont="1" applyFill="1" applyAlignment="1">
      <alignment horizontal="center" vertical="center"/>
    </xf>
    <xf numFmtId="0" fontId="2" fillId="2" borderId="0" xfId="3" applyFill="1" applyAlignment="1">
      <alignment horizontal="center"/>
    </xf>
    <xf numFmtId="0" fontId="57" fillId="56" borderId="0" xfId="3" applyFont="1" applyFill="1" applyAlignment="1">
      <alignment horizontal="center" vertical="center"/>
    </xf>
    <xf numFmtId="49" fontId="2" fillId="2" borderId="0" xfId="3" applyNumberFormat="1" applyFill="1" applyAlignment="1">
      <alignment horizontal="center"/>
    </xf>
    <xf numFmtId="0" fontId="2" fillId="2" borderId="0" xfId="3" applyNumberFormat="1" applyFill="1" applyAlignment="1">
      <alignment horizontal="center"/>
    </xf>
    <xf numFmtId="0" fontId="11" fillId="0" borderId="13" xfId="0" applyFont="1" applyBorder="1" applyAlignment="1">
      <alignment horizontal="center" vertical="center"/>
    </xf>
    <xf numFmtId="0" fontId="11" fillId="0" borderId="12" xfId="0" applyFont="1" applyBorder="1" applyAlignment="1">
      <alignment horizontal="center" vertical="center"/>
    </xf>
    <xf numFmtId="0" fontId="11" fillId="0" borderId="11" xfId="0" applyFont="1" applyBorder="1" applyAlignment="1">
      <alignment horizontal="center" vertical="center"/>
    </xf>
    <xf numFmtId="0" fontId="12" fillId="9" borderId="13" xfId="0" applyFont="1" applyFill="1" applyBorder="1" applyAlignment="1">
      <alignment horizontal="left" vertical="center"/>
    </xf>
    <xf numFmtId="0" fontId="13" fillId="9" borderId="12" xfId="0" applyFont="1" applyFill="1" applyBorder="1" applyAlignment="1">
      <alignment horizontal="left" vertical="center"/>
    </xf>
    <xf numFmtId="0" fontId="13" fillId="9" borderId="11" xfId="0" applyFont="1" applyFill="1" applyBorder="1" applyAlignment="1">
      <alignment horizontal="left" vertical="center"/>
    </xf>
    <xf numFmtId="0" fontId="37" fillId="0" borderId="0" xfId="0" applyFont="1" applyAlignment="1">
      <alignment horizontal="center"/>
    </xf>
    <xf numFmtId="0" fontId="16" fillId="0" borderId="38" xfId="0" applyFont="1" applyBorder="1" applyAlignment="1">
      <alignment horizontal="center"/>
    </xf>
    <xf numFmtId="0" fontId="16" fillId="0" borderId="0" xfId="0" applyFont="1" applyAlignment="1">
      <alignment horizontal="center"/>
    </xf>
    <xf numFmtId="0" fontId="14" fillId="10" borderId="13" xfId="0" applyFont="1" applyFill="1" applyBorder="1" applyAlignment="1">
      <alignment horizontal="left" vertical="center"/>
    </xf>
    <xf numFmtId="0" fontId="13" fillId="10" borderId="12" xfId="0" applyFont="1" applyFill="1" applyBorder="1" applyAlignment="1">
      <alignment horizontal="left" vertical="center"/>
    </xf>
    <xf numFmtId="0" fontId="13" fillId="10" borderId="11" xfId="0" applyFont="1" applyFill="1" applyBorder="1" applyAlignment="1">
      <alignment horizontal="left" vertical="center"/>
    </xf>
    <xf numFmtId="0" fontId="12" fillId="13" borderId="13" xfId="0" applyFont="1" applyFill="1" applyBorder="1" applyAlignment="1">
      <alignment horizontal="left" vertical="center"/>
    </xf>
    <xf numFmtId="0" fontId="13" fillId="13" borderId="12" xfId="0" applyFont="1" applyFill="1" applyBorder="1" applyAlignment="1">
      <alignment horizontal="left" vertical="center"/>
    </xf>
    <xf numFmtId="0" fontId="13" fillId="13" borderId="11" xfId="0" applyFont="1" applyFill="1" applyBorder="1" applyAlignment="1">
      <alignment horizontal="left" vertical="center"/>
    </xf>
    <xf numFmtId="0" fontId="12" fillId="12" borderId="13" xfId="0" applyFont="1" applyFill="1" applyBorder="1" applyAlignment="1">
      <alignment horizontal="left" vertical="center"/>
    </xf>
    <xf numFmtId="0" fontId="12" fillId="12" borderId="12" xfId="0" applyFont="1" applyFill="1" applyBorder="1" applyAlignment="1">
      <alignment horizontal="left" vertical="center"/>
    </xf>
    <xf numFmtId="0" fontId="12" fillId="12" borderId="11" xfId="0" applyFont="1" applyFill="1" applyBorder="1" applyAlignment="1">
      <alignment horizontal="left" vertical="center"/>
    </xf>
    <xf numFmtId="0" fontId="12" fillId="0" borderId="13" xfId="0" applyFont="1" applyBorder="1" applyAlignment="1">
      <alignment horizontal="left" vertical="center"/>
    </xf>
    <xf numFmtId="0" fontId="13" fillId="0" borderId="12" xfId="0" applyFont="1" applyBorder="1" applyAlignment="1">
      <alignment horizontal="left" vertical="center"/>
    </xf>
    <xf numFmtId="0" fontId="13" fillId="0" borderId="11" xfId="0" applyFont="1" applyBorder="1" applyAlignment="1">
      <alignment horizontal="left" vertical="center"/>
    </xf>
    <xf numFmtId="0" fontId="12" fillId="49" borderId="13" xfId="0" applyFont="1" applyFill="1" applyBorder="1" applyAlignment="1">
      <alignment horizontal="left" vertical="center"/>
    </xf>
    <xf numFmtId="0" fontId="12" fillId="49" borderId="12" xfId="0" applyFont="1" applyFill="1" applyBorder="1" applyAlignment="1">
      <alignment horizontal="left" vertical="center"/>
    </xf>
    <xf numFmtId="0" fontId="12" fillId="10" borderId="12" xfId="0" applyFont="1" applyFill="1" applyBorder="1" applyAlignment="1">
      <alignment horizontal="center" vertical="center"/>
    </xf>
    <xf numFmtId="0" fontId="12" fillId="10" borderId="11" xfId="0" applyFont="1" applyFill="1" applyBorder="1" applyAlignment="1">
      <alignment horizontal="center" vertical="center"/>
    </xf>
    <xf numFmtId="0" fontId="12" fillId="14" borderId="13" xfId="0" applyFont="1" applyFill="1" applyBorder="1" applyAlignment="1">
      <alignment horizontal="left" vertical="center"/>
    </xf>
    <xf numFmtId="0" fontId="13" fillId="14" borderId="12" xfId="0" applyFont="1" applyFill="1" applyBorder="1" applyAlignment="1">
      <alignment horizontal="left" vertical="center"/>
    </xf>
    <xf numFmtId="0" fontId="13" fillId="14" borderId="11" xfId="0" applyFont="1" applyFill="1" applyBorder="1" applyAlignment="1">
      <alignment horizontal="left" vertical="center"/>
    </xf>
    <xf numFmtId="0" fontId="14" fillId="47" borderId="13" xfId="0" applyFont="1" applyFill="1" applyBorder="1" applyAlignment="1">
      <alignment horizontal="left" vertical="center"/>
    </xf>
    <xf numFmtId="0" fontId="13" fillId="47" borderId="12" xfId="0" applyFont="1" applyFill="1" applyBorder="1" applyAlignment="1">
      <alignment horizontal="left" vertical="center"/>
    </xf>
    <xf numFmtId="0" fontId="13" fillId="47" borderId="11" xfId="0" applyFont="1" applyFill="1" applyBorder="1" applyAlignment="1">
      <alignment horizontal="left" vertical="center"/>
    </xf>
    <xf numFmtId="0" fontId="11" fillId="0" borderId="15" xfId="0" applyFont="1" applyBorder="1" applyAlignment="1">
      <alignment horizontal="center" vertical="center"/>
    </xf>
    <xf numFmtId="0" fontId="12" fillId="0" borderId="12" xfId="0" applyFont="1" applyBorder="1" applyAlignment="1">
      <alignment horizontal="left" vertical="center"/>
    </xf>
    <xf numFmtId="0" fontId="12" fillId="0" borderId="11" xfId="0" applyFont="1" applyBorder="1" applyAlignment="1">
      <alignment horizontal="left" vertical="center"/>
    </xf>
    <xf numFmtId="0" fontId="12" fillId="11" borderId="13" xfId="0" applyFont="1" applyFill="1" applyBorder="1" applyAlignment="1">
      <alignment horizontal="left" vertical="center"/>
    </xf>
    <xf numFmtId="0" fontId="13" fillId="11" borderId="12" xfId="0" applyFont="1" applyFill="1" applyBorder="1" applyAlignment="1">
      <alignment horizontal="left" vertical="center"/>
    </xf>
    <xf numFmtId="0" fontId="13" fillId="11" borderId="11" xfId="0" applyFont="1" applyFill="1" applyBorder="1" applyAlignment="1">
      <alignment horizontal="left" vertical="center"/>
    </xf>
    <xf numFmtId="0" fontId="14" fillId="48" borderId="13" xfId="0" applyFont="1" applyFill="1" applyBorder="1" applyAlignment="1">
      <alignment horizontal="left" vertical="center"/>
    </xf>
    <xf numFmtId="0" fontId="14" fillId="48" borderId="12" xfId="0" applyFont="1" applyFill="1" applyBorder="1" applyAlignment="1">
      <alignment horizontal="left" vertical="center"/>
    </xf>
    <xf numFmtId="0" fontId="14" fillId="48" borderId="11" xfId="0" applyFont="1" applyFill="1" applyBorder="1" applyAlignment="1">
      <alignment horizontal="left" vertical="center"/>
    </xf>
    <xf numFmtId="0" fontId="47" fillId="50" borderId="13" xfId="0" applyFont="1" applyFill="1" applyBorder="1" applyAlignment="1">
      <alignment horizontal="left" vertical="center"/>
    </xf>
    <xf numFmtId="0" fontId="48" fillId="50" borderId="12" xfId="0" applyFont="1" applyFill="1" applyBorder="1" applyAlignment="1">
      <alignment horizontal="left" vertical="center"/>
    </xf>
    <xf numFmtId="0" fontId="48" fillId="50" borderId="11" xfId="0" applyFont="1" applyFill="1" applyBorder="1" applyAlignment="1">
      <alignment horizontal="left" vertical="center"/>
    </xf>
    <xf numFmtId="0" fontId="12" fillId="9" borderId="12" xfId="0" applyFont="1" applyFill="1" applyBorder="1" applyAlignment="1">
      <alignment horizontal="left" vertical="center"/>
    </xf>
    <xf numFmtId="0" fontId="12" fillId="9" borderId="11" xfId="0" applyFont="1" applyFill="1" applyBorder="1" applyAlignment="1">
      <alignment horizontal="left" vertical="center"/>
    </xf>
    <xf numFmtId="0" fontId="14" fillId="13" borderId="13" xfId="0" applyFont="1" applyFill="1" applyBorder="1" applyAlignment="1">
      <alignment horizontal="left"/>
    </xf>
    <xf numFmtId="0" fontId="51" fillId="13" borderId="12" xfId="0" applyFont="1" applyFill="1" applyBorder="1" applyAlignment="1">
      <alignment horizontal="left"/>
    </xf>
    <xf numFmtId="0" fontId="51" fillId="13" borderId="11" xfId="0" applyFont="1" applyFill="1" applyBorder="1" applyAlignment="1">
      <alignment horizontal="left"/>
    </xf>
    <xf numFmtId="0" fontId="12" fillId="14" borderId="13" xfId="0" applyFont="1" applyFill="1" applyBorder="1" applyAlignment="1">
      <alignment horizontal="left"/>
    </xf>
    <xf numFmtId="0" fontId="13" fillId="14" borderId="12" xfId="0" applyFont="1" applyFill="1" applyBorder="1" applyAlignment="1">
      <alignment horizontal="left"/>
    </xf>
    <xf numFmtId="0" fontId="13" fillId="14" borderId="11" xfId="0" applyFont="1" applyFill="1" applyBorder="1" applyAlignment="1">
      <alignment horizontal="left"/>
    </xf>
    <xf numFmtId="0" fontId="12" fillId="7" borderId="13" xfId="0" applyFont="1" applyFill="1" applyBorder="1" applyAlignment="1">
      <alignment horizontal="left" vertical="center"/>
    </xf>
    <xf numFmtId="0" fontId="12" fillId="7" borderId="12" xfId="0" applyFont="1" applyFill="1" applyBorder="1" applyAlignment="1">
      <alignment horizontal="left" vertical="center"/>
    </xf>
    <xf numFmtId="0" fontId="12" fillId="7" borderId="11" xfId="0" applyFont="1" applyFill="1" applyBorder="1" applyAlignment="1">
      <alignment horizontal="left" vertical="center"/>
    </xf>
    <xf numFmtId="0" fontId="14" fillId="8" borderId="13" xfId="0" applyFont="1" applyFill="1" applyBorder="1" applyAlignment="1">
      <alignment horizontal="left" vertical="center"/>
    </xf>
    <xf numFmtId="0" fontId="13" fillId="8" borderId="12" xfId="0" applyFont="1" applyFill="1" applyBorder="1" applyAlignment="1">
      <alignment horizontal="left" vertical="center"/>
    </xf>
    <xf numFmtId="0" fontId="13" fillId="8" borderId="11" xfId="0" applyFont="1" applyFill="1" applyBorder="1" applyAlignment="1">
      <alignment horizontal="left" vertical="center"/>
    </xf>
    <xf numFmtId="0" fontId="14" fillId="54" borderId="13" xfId="0" applyFont="1" applyFill="1" applyBorder="1" applyAlignment="1">
      <alignment horizontal="left" vertical="center"/>
    </xf>
    <xf numFmtId="0" fontId="13" fillId="54" borderId="12" xfId="0" applyFont="1" applyFill="1" applyBorder="1" applyAlignment="1">
      <alignment horizontal="left" vertical="center"/>
    </xf>
    <xf numFmtId="0" fontId="13" fillId="54" borderId="11" xfId="0" applyFont="1" applyFill="1" applyBorder="1" applyAlignment="1">
      <alignment horizontal="left" vertical="center"/>
    </xf>
    <xf numFmtId="0" fontId="14" fillId="55" borderId="13" xfId="0" applyFont="1" applyFill="1" applyBorder="1" applyAlignment="1">
      <alignment horizontal="left" vertical="center"/>
    </xf>
    <xf numFmtId="0" fontId="13" fillId="55" borderId="12" xfId="0" applyFont="1" applyFill="1" applyBorder="1" applyAlignment="1">
      <alignment horizontal="left" vertical="center"/>
    </xf>
    <xf numFmtId="0" fontId="13" fillId="55" borderId="11" xfId="0" applyFont="1" applyFill="1" applyBorder="1" applyAlignment="1">
      <alignment horizontal="left" vertical="center"/>
    </xf>
  </cellXfs>
  <cellStyles count="79">
    <cellStyle name="20% - Accent1" xfId="23" builtinId="30" customBuiltin="1"/>
    <cellStyle name="20% - Accent1 2" xfId="56" xr:uid="{00000000-0005-0000-0000-000001000000}"/>
    <cellStyle name="20% - Accent2" xfId="26" builtinId="34" customBuiltin="1"/>
    <cellStyle name="20% - Accent2 2" xfId="57" xr:uid="{00000000-0005-0000-0000-000003000000}"/>
    <cellStyle name="20% - Accent3" xfId="29" builtinId="38" customBuiltin="1"/>
    <cellStyle name="20% - Accent3 2" xfId="58" xr:uid="{00000000-0005-0000-0000-000005000000}"/>
    <cellStyle name="20% - Accent4" xfId="32" builtinId="42" customBuiltin="1"/>
    <cellStyle name="20% - Accent4 2" xfId="59" xr:uid="{00000000-0005-0000-0000-000007000000}"/>
    <cellStyle name="20% - Accent5" xfId="35" builtinId="46" customBuiltin="1"/>
    <cellStyle name="20% - Accent5 2" xfId="60" xr:uid="{00000000-0005-0000-0000-000009000000}"/>
    <cellStyle name="20% - Accent6" xfId="38" builtinId="50" customBuiltin="1"/>
    <cellStyle name="20% - Accent6 2" xfId="61" xr:uid="{00000000-0005-0000-0000-00000B000000}"/>
    <cellStyle name="40% - Accent1" xfId="24" builtinId="31" customBuiltin="1"/>
    <cellStyle name="40% - Accent1 2" xfId="62" xr:uid="{00000000-0005-0000-0000-00000D000000}"/>
    <cellStyle name="40% - Accent2" xfId="27" builtinId="35" customBuiltin="1"/>
    <cellStyle name="40% - Accent2 2" xfId="63" xr:uid="{00000000-0005-0000-0000-00000F000000}"/>
    <cellStyle name="40% - Accent3" xfId="30" builtinId="39" customBuiltin="1"/>
    <cellStyle name="40% - Accent3 2" xfId="64" xr:uid="{00000000-0005-0000-0000-000011000000}"/>
    <cellStyle name="40% - Accent4" xfId="33" builtinId="43" customBuiltin="1"/>
    <cellStyle name="40% - Accent4 2" xfId="65" xr:uid="{00000000-0005-0000-0000-000013000000}"/>
    <cellStyle name="40% - Accent5" xfId="36" builtinId="47" customBuiltin="1"/>
    <cellStyle name="40% - Accent5 2" xfId="66" xr:uid="{00000000-0005-0000-0000-000015000000}"/>
    <cellStyle name="40% - Accent6" xfId="39" builtinId="51" customBuiltin="1"/>
    <cellStyle name="40% - Accent6 2" xfId="67" xr:uid="{00000000-0005-0000-0000-000017000000}"/>
    <cellStyle name="60% - Accent1 2" xfId="44" xr:uid="{00000000-0005-0000-0000-00003F000000}"/>
    <cellStyle name="60% - Accent2 2" xfId="45" xr:uid="{00000000-0005-0000-0000-000040000000}"/>
    <cellStyle name="60% - Accent3 2" xfId="46" xr:uid="{00000000-0005-0000-0000-000041000000}"/>
    <cellStyle name="60% - Accent4 2" xfId="47" xr:uid="{00000000-0005-0000-0000-000042000000}"/>
    <cellStyle name="60% - Accent5 2" xfId="48" xr:uid="{00000000-0005-0000-0000-000043000000}"/>
    <cellStyle name="60% - Accent6 2" xfId="49" xr:uid="{00000000-0005-0000-0000-000044000000}"/>
    <cellStyle name="Accent1" xfId="22" builtinId="29" customBuiltin="1"/>
    <cellStyle name="Accent2" xfId="25" builtinId="33" customBuiltin="1"/>
    <cellStyle name="Accent3" xfId="28" builtinId="37" customBuiltin="1"/>
    <cellStyle name="Accent4" xfId="31" builtinId="41" customBuiltin="1"/>
    <cellStyle name="Accent5" xfId="34" builtinId="45" customBuiltin="1"/>
    <cellStyle name="Accent6" xfId="37" builtinId="49" customBuiltin="1"/>
    <cellStyle name="Bad" xfId="13" builtinId="27" customBuiltin="1"/>
    <cellStyle name="Calculation" xfId="16" builtinId="22" customBuiltin="1"/>
    <cellStyle name="Check Cell" xfId="18" builtinId="23" customBuiltin="1"/>
    <cellStyle name="Comma" xfId="1" builtinId="3"/>
    <cellStyle name="Comma 2" xfId="4" xr:uid="{00000000-0005-0000-0000-000001000000}"/>
    <cellStyle name="Comma 2 2" xfId="76" xr:uid="{00000000-0005-0000-0000-000029000000}"/>
    <cellStyle name="Comma 2 3" xfId="52" xr:uid="{00000000-0005-0000-0000-000028000000}"/>
    <cellStyle name="Comma 3" xfId="68" xr:uid="{00000000-0005-0000-0000-00002A000000}"/>
    <cellStyle name="Comma 4" xfId="73" xr:uid="{00000000-0005-0000-0000-00002B000000}"/>
    <cellStyle name="Comma 5" xfId="41" xr:uid="{00000000-0005-0000-0000-000045000000}"/>
    <cellStyle name="Currency" xfId="2" builtinId="4"/>
    <cellStyle name="Currency 2" xfId="69" xr:uid="{00000000-0005-0000-0000-00002D000000}"/>
    <cellStyle name="Currency 3" xfId="42" xr:uid="{00000000-0005-0000-0000-00004A000000}"/>
    <cellStyle name="Explanatory Text" xfId="20" builtinId="53" customBuiltin="1"/>
    <cellStyle name="Good" xfId="7" builtinId="26" customBuiltin="1"/>
    <cellStyle name="Heading 1" xfId="9" builtinId="16" customBuiltin="1"/>
    <cellStyle name="Heading 2" xfId="10" builtinId="17" customBuiltin="1"/>
    <cellStyle name="Heading 3" xfId="11" builtinId="18" customBuiltin="1"/>
    <cellStyle name="Heading 4" xfId="12" builtinId="19" customBuiltin="1"/>
    <cellStyle name="Hyperlink" xfId="5" builtinId="8"/>
    <cellStyle name="Hyperlink 2" xfId="43" xr:uid="{00000000-0005-0000-0000-00004C000000}"/>
    <cellStyle name="Input" xfId="14" builtinId="20" customBuiltin="1"/>
    <cellStyle name="Linked Cell" xfId="17" builtinId="24" customBuiltin="1"/>
    <cellStyle name="Neutral" xfId="6" builtinId="28" customBuiltin="1"/>
    <cellStyle name="Normal" xfId="0" builtinId="0"/>
    <cellStyle name="Normal 2" xfId="3" xr:uid="{00000000-0005-0000-0000-000006000000}"/>
    <cellStyle name="Normal 2 2" xfId="70" xr:uid="{00000000-0005-0000-0000-00004E000000}"/>
    <cellStyle name="Normal 2 2 2" xfId="77" xr:uid="{00000000-0005-0000-0000-00004F000000}"/>
    <cellStyle name="Normal 2 3" xfId="50" xr:uid="{00000000-0005-0000-0000-00004D000000}"/>
    <cellStyle name="Normal 3" xfId="54" xr:uid="{00000000-0005-0000-0000-000050000000}"/>
    <cellStyle name="Normal 4" xfId="55" xr:uid="{00000000-0005-0000-0000-000051000000}"/>
    <cellStyle name="Normal 5" xfId="72" xr:uid="{00000000-0005-0000-0000-000052000000}"/>
    <cellStyle name="Normal 6" xfId="40" xr:uid="{00000000-0005-0000-0000-00004D000000}"/>
    <cellStyle name="Note 2" xfId="51" xr:uid="{00000000-0005-0000-0000-000053000000}"/>
    <cellStyle name="Note 3" xfId="71" xr:uid="{00000000-0005-0000-0000-000054000000}"/>
    <cellStyle name="Output" xfId="15" builtinId="21" customBuiltin="1"/>
    <cellStyle name="Percent 2" xfId="53" xr:uid="{00000000-0005-0000-0000-000056000000}"/>
    <cellStyle name="Title" xfId="8" builtinId="15" customBuiltin="1"/>
    <cellStyle name="Total" xfId="21" builtinId="25" customBuiltin="1"/>
    <cellStyle name="Warning Text" xfId="19" builtinId="11" customBuiltin="1"/>
    <cellStyle name="一般 2" xfId="78" xr:uid="{00000000-0005-0000-0000-00005A000000}"/>
    <cellStyle name="輔色3 2" xfId="74" xr:uid="{00000000-0005-0000-0000-00005B000000}"/>
    <cellStyle name="輔色6 2" xfId="75" xr:uid="{00000000-0005-0000-0000-00005C000000}"/>
  </cellStyles>
  <dxfs count="311">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310"/>
      <tableStyleElement type="headerRow" dxfId="309"/>
    </tableStyle>
  </tableStyles>
  <colors>
    <mruColors>
      <color rgb="FF800000"/>
      <color rgb="FF5529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oneCellAnchor>
    <xdr:from>
      <xdr:col>7</xdr:col>
      <xdr:colOff>129540</xdr:colOff>
      <xdr:row>1</xdr:row>
      <xdr:rowOff>76200</xdr:rowOff>
    </xdr:from>
    <xdr:ext cx="693420" cy="434788"/>
    <xdr:pic>
      <xdr:nvPicPr>
        <xdr:cNvPr id="3" name="Picture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7140" y="259080"/>
          <a:ext cx="693420" cy="434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20</xdr:col>
      <xdr:colOff>563563</xdr:colOff>
      <xdr:row>4</xdr:row>
      <xdr:rowOff>120650</xdr:rowOff>
    </xdr:from>
    <xdr:ext cx="1292711" cy="1674607"/>
    <xdr:pic>
      <xdr:nvPicPr>
        <xdr:cNvPr id="4" name="Picture 4">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55376" y="922338"/>
          <a:ext cx="1292711" cy="16746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20</xdr:col>
      <xdr:colOff>23813</xdr:colOff>
      <xdr:row>6</xdr:row>
      <xdr:rowOff>104457</xdr:rowOff>
    </xdr:from>
    <xdr:ext cx="2055308" cy="1163619"/>
    <xdr:pic>
      <xdr:nvPicPr>
        <xdr:cNvPr id="5" name="Picture 5">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715626" y="1287145"/>
          <a:ext cx="2055308" cy="11636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15875</xdr:colOff>
      <xdr:row>0</xdr:row>
      <xdr:rowOff>34179</xdr:rowOff>
    </xdr:from>
    <xdr:to>
      <xdr:col>2</xdr:col>
      <xdr:colOff>896938</xdr:colOff>
      <xdr:row>2</xdr:row>
      <xdr:rowOff>37613</xdr:rowOff>
    </xdr:to>
    <xdr:pic>
      <xdr:nvPicPr>
        <xdr:cNvPr id="2" name="Picture 1">
          <a:extLst>
            <a:ext uri="{FF2B5EF4-FFF2-40B4-BE49-F238E27FC236}">
              <a16:creationId xmlns:a16="http://schemas.microsoft.com/office/drawing/2014/main" id="{BAA36676-C351-0CDD-3CC9-46B5C6D7B6A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5875" y="34179"/>
          <a:ext cx="2405063" cy="42094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10</xdr:col>
      <xdr:colOff>241301</xdr:colOff>
      <xdr:row>0</xdr:row>
      <xdr:rowOff>25400</xdr:rowOff>
    </xdr:from>
    <xdr:ext cx="750569" cy="362113"/>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70901" y="25400"/>
          <a:ext cx="750569" cy="362113"/>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u2fasteners.com/cdn-pricing/" TargetMode="External"/><Relationship Id="rId1" Type="http://schemas.openxmlformats.org/officeDocument/2006/relationships/hyperlink" Target="mailto:orders@u2fasteners.com"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AF552"/>
  <sheetViews>
    <sheetView zoomScaleNormal="100" workbookViewId="0">
      <selection activeCell="I549" sqref="I549:I551"/>
    </sheetView>
  </sheetViews>
  <sheetFormatPr defaultColWidth="8.85546875" defaultRowHeight="15"/>
  <cols>
    <col min="1" max="1" width="8.85546875" style="1"/>
    <col min="2" max="2" width="14" style="1" customWidth="1"/>
    <col min="3" max="3" width="14.5703125" style="1" customWidth="1"/>
    <col min="4" max="4" width="28.5703125" style="1" customWidth="1"/>
    <col min="5" max="5" width="13.140625" style="1" customWidth="1"/>
    <col min="6" max="6" width="8.85546875" style="1" customWidth="1"/>
    <col min="7" max="7" width="11.7109375" style="3" customWidth="1"/>
    <col min="8" max="10" width="16.7109375" style="54" customWidth="1"/>
    <col min="11" max="11" width="9.85546875" style="2" hidden="1" customWidth="1"/>
    <col min="12" max="12" width="19.28515625" style="13" customWidth="1"/>
    <col min="13" max="13" width="15.7109375" style="1" customWidth="1"/>
    <col min="14" max="14" width="11.28515625" style="211" hidden="1" customWidth="1"/>
    <col min="15" max="15" width="16.28515625" style="180" hidden="1" customWidth="1"/>
    <col min="16" max="18" width="8.85546875" style="1" hidden="1" customWidth="1"/>
    <col min="19" max="19" width="11.7109375" style="212" hidden="1" customWidth="1"/>
    <col min="20" max="20" width="14.7109375" style="1" customWidth="1"/>
    <col min="21" max="21" width="8.85546875" style="1" customWidth="1"/>
    <col min="22" max="22" width="26.85546875" style="1" customWidth="1"/>
    <col min="23" max="23" width="28.28515625" style="1" customWidth="1"/>
    <col min="24" max="24" width="14.7109375" style="1" customWidth="1"/>
    <col min="25" max="16384" width="8.85546875" style="1"/>
  </cols>
  <sheetData>
    <row r="1" spans="1:19" ht="18">
      <c r="D1" s="209" t="s">
        <v>525</v>
      </c>
      <c r="E1" s="209"/>
      <c r="F1" s="209"/>
      <c r="G1" s="209"/>
      <c r="H1" s="209"/>
      <c r="I1" s="209"/>
      <c r="J1" s="209"/>
      <c r="K1" s="209"/>
      <c r="L1" s="151"/>
    </row>
    <row r="5" spans="1:19">
      <c r="B5" s="136" t="s">
        <v>963</v>
      </c>
      <c r="C5" s="137" t="s">
        <v>1264</v>
      </c>
      <c r="D5" s="22" t="s">
        <v>300</v>
      </c>
      <c r="E5" s="23">
        <v>0</v>
      </c>
      <c r="F5" s="23"/>
      <c r="G5" s="23">
        <v>0</v>
      </c>
      <c r="H5" s="23">
        <v>0</v>
      </c>
      <c r="I5" s="23"/>
      <c r="J5" s="23"/>
      <c r="L5" s="152"/>
    </row>
    <row r="6" spans="1:19">
      <c r="A6" s="278" t="s">
        <v>299</v>
      </c>
      <c r="B6" s="278"/>
      <c r="C6" s="281"/>
      <c r="D6" s="281"/>
      <c r="E6" s="22" t="s">
        <v>298</v>
      </c>
      <c r="F6" s="3"/>
      <c r="G6" s="20"/>
      <c r="H6" s="104"/>
      <c r="I6" s="23"/>
      <c r="J6" s="23"/>
      <c r="K6" s="146"/>
    </row>
    <row r="7" spans="1:19">
      <c r="B7" s="21" t="s">
        <v>297</v>
      </c>
      <c r="C7" s="281"/>
      <c r="D7" s="281"/>
      <c r="F7" s="3"/>
      <c r="G7" s="50"/>
      <c r="H7" s="104"/>
      <c r="I7" s="23"/>
      <c r="J7" s="23"/>
      <c r="K7" s="146"/>
    </row>
    <row r="8" spans="1:19">
      <c r="C8" s="281"/>
      <c r="D8" s="281"/>
      <c r="F8" s="21" t="s">
        <v>296</v>
      </c>
      <c r="G8" s="284"/>
      <c r="H8" s="284"/>
      <c r="I8" s="23"/>
      <c r="J8" s="23"/>
      <c r="K8" s="266"/>
    </row>
    <row r="9" spans="1:19">
      <c r="C9" s="281"/>
      <c r="D9" s="281"/>
      <c r="G9" s="20"/>
      <c r="H9" s="55"/>
      <c r="I9" s="23"/>
      <c r="J9" s="23"/>
      <c r="K9" s="146"/>
    </row>
    <row r="10" spans="1:19">
      <c r="B10" s="19" t="s">
        <v>295</v>
      </c>
      <c r="C10" s="19"/>
      <c r="D10" s="19"/>
      <c r="I10" s="23"/>
      <c r="J10" s="23"/>
    </row>
    <row r="11" spans="1:19">
      <c r="B11" s="18" t="s">
        <v>294</v>
      </c>
      <c r="F11" s="21" t="s">
        <v>304</v>
      </c>
      <c r="G11" s="283"/>
      <c r="H11" s="283"/>
      <c r="I11" s="23"/>
      <c r="J11" s="23"/>
      <c r="K11" s="265"/>
      <c r="L11" s="153"/>
    </row>
    <row r="12" spans="1:19">
      <c r="B12" s="106" t="s">
        <v>794</v>
      </c>
    </row>
    <row r="13" spans="1:19" ht="15.75">
      <c r="B13" s="54" t="s">
        <v>420</v>
      </c>
      <c r="C13" s="135"/>
      <c r="I13" s="53"/>
      <c r="J13" s="53"/>
      <c r="M13" s="135"/>
      <c r="N13" s="213"/>
      <c r="O13" s="214"/>
      <c r="P13" s="135"/>
      <c r="Q13" s="135"/>
      <c r="R13" s="135"/>
      <c r="S13" s="215"/>
    </row>
    <row r="14" spans="1:19" ht="15" customHeight="1">
      <c r="B14" s="282" t="s">
        <v>1261</v>
      </c>
      <c r="C14" s="282"/>
      <c r="D14" s="282"/>
      <c r="E14" s="282"/>
      <c r="F14" s="282"/>
      <c r="G14" s="282"/>
      <c r="H14" s="185">
        <f>SUBTOTAL(9,H18:H551)</f>
        <v>0</v>
      </c>
      <c r="M14" s="135"/>
      <c r="N14" s="213"/>
      <c r="O14" s="214"/>
      <c r="P14" s="135"/>
      <c r="Q14" s="135"/>
      <c r="R14" s="135"/>
      <c r="S14" s="215"/>
    </row>
    <row r="15" spans="1:19">
      <c r="B15" s="191"/>
      <c r="C15" s="191"/>
      <c r="D15" s="191"/>
      <c r="E15" s="186">
        <v>0.1</v>
      </c>
      <c r="F15" s="278" t="s">
        <v>1262</v>
      </c>
      <c r="G15" s="278"/>
      <c r="H15" s="3">
        <f>H14*E15</f>
        <v>0</v>
      </c>
    </row>
    <row r="16" spans="1:19" ht="13.5" customHeight="1">
      <c r="B16" s="280" t="s">
        <v>1125</v>
      </c>
      <c r="C16" s="280"/>
      <c r="D16" s="280"/>
      <c r="E16" s="279" t="s">
        <v>293</v>
      </c>
      <c r="F16" s="279"/>
      <c r="G16" s="19" t="s">
        <v>1263</v>
      </c>
      <c r="H16" s="190">
        <f>H14+H15</f>
        <v>0</v>
      </c>
      <c r="J16" s="187">
        <f>SUM(J18:J551)</f>
        <v>0</v>
      </c>
    </row>
    <row r="17" spans="1:19" s="13" customFormat="1" ht="47.45" customHeight="1" thickBot="1">
      <c r="A17" s="31" t="s">
        <v>555</v>
      </c>
      <c r="B17" s="17" t="s">
        <v>292</v>
      </c>
      <c r="C17" s="15" t="s">
        <v>291</v>
      </c>
      <c r="D17" s="15" t="s">
        <v>290</v>
      </c>
      <c r="E17" s="15" t="s">
        <v>289</v>
      </c>
      <c r="F17" s="15" t="s">
        <v>288</v>
      </c>
      <c r="G17" s="16" t="s">
        <v>287</v>
      </c>
      <c r="H17" s="105" t="s">
        <v>591</v>
      </c>
      <c r="I17" s="183" t="s">
        <v>1259</v>
      </c>
      <c r="J17" s="184" t="s">
        <v>1260</v>
      </c>
      <c r="K17" s="24" t="s">
        <v>1227</v>
      </c>
      <c r="L17" s="165" t="s">
        <v>1257</v>
      </c>
      <c r="M17" s="14" t="s">
        <v>286</v>
      </c>
      <c r="N17" s="14" t="s">
        <v>1284</v>
      </c>
      <c r="O17" s="216" t="s">
        <v>1285</v>
      </c>
      <c r="P17" s="14" t="s">
        <v>1286</v>
      </c>
      <c r="Q17" s="14" t="s">
        <v>1287</v>
      </c>
      <c r="R17" s="14" t="s">
        <v>1288</v>
      </c>
      <c r="S17" s="14" t="s">
        <v>1289</v>
      </c>
    </row>
    <row r="18" spans="1:19" ht="13.15" customHeight="1">
      <c r="A18" s="47">
        <f>SUBTOTAL(3,$B$18:B18)</f>
        <v>1</v>
      </c>
      <c r="B18" s="34" t="s">
        <v>285</v>
      </c>
      <c r="C18" s="35"/>
      <c r="D18" s="35"/>
      <c r="E18" s="35"/>
      <c r="F18" s="35"/>
      <c r="G18" s="36"/>
      <c r="H18" s="36"/>
      <c r="I18" s="36"/>
      <c r="J18" s="36"/>
      <c r="K18" s="37"/>
      <c r="L18" s="38"/>
      <c r="M18" s="38"/>
      <c r="N18" s="38"/>
      <c r="O18" s="38"/>
      <c r="P18" s="38"/>
      <c r="Q18" s="38"/>
      <c r="R18" s="38"/>
      <c r="S18" s="217"/>
    </row>
    <row r="19" spans="1:19" ht="13.15" customHeight="1">
      <c r="A19" s="48">
        <f>SUBTOTAL(3,$B$18:B19)</f>
        <v>2</v>
      </c>
      <c r="B19" s="8">
        <v>696244112168</v>
      </c>
      <c r="C19" s="1" t="s">
        <v>543</v>
      </c>
      <c r="D19" s="1" t="s">
        <v>592</v>
      </c>
      <c r="E19" s="7">
        <v>16000</v>
      </c>
      <c r="F19" s="6"/>
      <c r="G19" s="3">
        <v>695.61</v>
      </c>
      <c r="H19" s="3">
        <f t="shared" ref="H19:H50" si="0">(ROUND(G19*(1-$E$5)*(1-$G$5)*(1-$H$5),2)*F19)</f>
        <v>0</v>
      </c>
      <c r="I19" s="188">
        <f t="shared" ref="I19" si="1">(G19*$E$15)+G19</f>
        <v>765.17100000000005</v>
      </c>
      <c r="J19" s="189">
        <f>H19+(H19*$E$15)</f>
        <v>0</v>
      </c>
      <c r="K19" s="2" t="s">
        <v>1221</v>
      </c>
      <c r="L19" s="44" t="s">
        <v>0</v>
      </c>
      <c r="M19" s="5">
        <f>S19+P19</f>
        <v>23.95</v>
      </c>
      <c r="N19" s="179">
        <v>30.624000000000002</v>
      </c>
      <c r="O19" s="180">
        <v>0.38279999999999997</v>
      </c>
      <c r="P19" s="180">
        <v>1.43</v>
      </c>
      <c r="Q19" s="180">
        <v>0</v>
      </c>
      <c r="R19" s="180">
        <v>0</v>
      </c>
      <c r="S19" s="218">
        <v>22.52</v>
      </c>
    </row>
    <row r="20" spans="1:19" ht="13.15" customHeight="1">
      <c r="A20" s="48">
        <f>SUBTOTAL(3,$B$18:B20)</f>
        <v>3</v>
      </c>
      <c r="B20" s="8">
        <v>696244112182</v>
      </c>
      <c r="C20" s="1" t="s">
        <v>544</v>
      </c>
      <c r="D20" s="1" t="s">
        <v>593</v>
      </c>
      <c r="E20" s="1">
        <v>100</v>
      </c>
      <c r="F20" s="6"/>
      <c r="G20" s="3">
        <v>9.7799999999999994</v>
      </c>
      <c r="H20" s="3">
        <f t="shared" si="0"/>
        <v>0</v>
      </c>
      <c r="I20" s="188">
        <f t="shared" ref="I20:I83" si="2">(G20*$E$15)+G20</f>
        <v>10.757999999999999</v>
      </c>
      <c r="J20" s="189">
        <f t="shared" ref="J20:J83" si="3">H20+(H20*$E$15)</f>
        <v>0</v>
      </c>
      <c r="K20" s="2" t="s">
        <v>1221</v>
      </c>
      <c r="L20" s="44" t="s">
        <v>0</v>
      </c>
      <c r="M20" s="5">
        <f>(S20+P20)+(Q20/6)</f>
        <v>0.25679999999999997</v>
      </c>
      <c r="N20" s="179">
        <v>0.38280000000000003</v>
      </c>
      <c r="O20" s="180">
        <v>0.38279999999999997</v>
      </c>
      <c r="P20" s="180">
        <v>7.8E-2</v>
      </c>
      <c r="Q20" s="180">
        <v>0.22800000000000001</v>
      </c>
      <c r="R20" s="180">
        <v>0.01</v>
      </c>
      <c r="S20" s="218">
        <v>0.14080000000000001</v>
      </c>
    </row>
    <row r="21" spans="1:19" ht="13.15" customHeight="1">
      <c r="A21" s="48">
        <f>SUBTOTAL(3,$B$18:B21)</f>
        <v>4</v>
      </c>
      <c r="B21" s="8">
        <v>696244112205</v>
      </c>
      <c r="C21" s="1" t="s">
        <v>545</v>
      </c>
      <c r="D21" s="1" t="s">
        <v>1026</v>
      </c>
      <c r="E21" s="7">
        <v>1600</v>
      </c>
      <c r="F21" s="6"/>
      <c r="G21" s="3">
        <v>71.290000000000006</v>
      </c>
      <c r="H21" s="3">
        <f t="shared" si="0"/>
        <v>0</v>
      </c>
      <c r="I21" s="188">
        <f t="shared" si="2"/>
        <v>78.419000000000011</v>
      </c>
      <c r="J21" s="189">
        <f t="shared" si="3"/>
        <v>0</v>
      </c>
      <c r="K21" s="2" t="s">
        <v>1221</v>
      </c>
      <c r="L21" s="44" t="s">
        <v>0</v>
      </c>
      <c r="M21" s="5">
        <f>S21+P21</f>
        <v>2.5140000000000002</v>
      </c>
      <c r="N21" s="179">
        <v>3.552384</v>
      </c>
      <c r="O21" s="180">
        <v>0.38</v>
      </c>
      <c r="P21" s="180">
        <v>0.26400000000000001</v>
      </c>
      <c r="Q21" s="180">
        <v>0.4</v>
      </c>
      <c r="R21" s="180">
        <v>0.01</v>
      </c>
      <c r="S21" s="218">
        <v>2.25</v>
      </c>
    </row>
    <row r="22" spans="1:19" ht="13.15" customHeight="1">
      <c r="A22" s="48">
        <f>SUBTOTAL(3,$B$18:B22)</f>
        <v>5</v>
      </c>
      <c r="B22" s="8">
        <v>696244112229</v>
      </c>
      <c r="C22" s="1" t="s">
        <v>546</v>
      </c>
      <c r="D22" s="1" t="s">
        <v>594</v>
      </c>
      <c r="E22" s="7">
        <v>14000</v>
      </c>
      <c r="F22" s="6"/>
      <c r="G22" s="3">
        <v>701.97</v>
      </c>
      <c r="H22" s="3">
        <f t="shared" si="0"/>
        <v>0</v>
      </c>
      <c r="I22" s="188">
        <f t="shared" si="2"/>
        <v>772.16700000000003</v>
      </c>
      <c r="J22" s="189">
        <f t="shared" si="3"/>
        <v>0</v>
      </c>
      <c r="K22" s="2" t="s">
        <v>1221</v>
      </c>
      <c r="L22" s="44" t="s">
        <v>0</v>
      </c>
      <c r="M22" s="5">
        <f>S22+P22</f>
        <v>26.07</v>
      </c>
      <c r="N22" s="179">
        <v>30.624000000000002</v>
      </c>
      <c r="O22" s="180">
        <v>0.38279999999999997</v>
      </c>
      <c r="P22" s="180">
        <v>1.43</v>
      </c>
      <c r="Q22" s="180">
        <v>0</v>
      </c>
      <c r="R22" s="180">
        <v>0</v>
      </c>
      <c r="S22" s="218">
        <v>24.64</v>
      </c>
    </row>
    <row r="23" spans="1:19" ht="13.15" customHeight="1">
      <c r="A23" s="48">
        <f>SUBTOTAL(3,$B$18:B23)</f>
        <v>6</v>
      </c>
      <c r="B23" s="8">
        <v>696244112243</v>
      </c>
      <c r="C23" s="1" t="s">
        <v>547</v>
      </c>
      <c r="D23" s="1" t="s">
        <v>595</v>
      </c>
      <c r="E23" s="1">
        <v>100</v>
      </c>
      <c r="F23" s="6"/>
      <c r="G23" s="3">
        <v>10.1</v>
      </c>
      <c r="H23" s="3">
        <f t="shared" si="0"/>
        <v>0</v>
      </c>
      <c r="I23" s="188">
        <f t="shared" si="2"/>
        <v>11.11</v>
      </c>
      <c r="J23" s="189">
        <f t="shared" si="3"/>
        <v>0</v>
      </c>
      <c r="K23" s="2" t="s">
        <v>1221</v>
      </c>
      <c r="L23" s="44" t="s">
        <v>0</v>
      </c>
      <c r="M23" s="5">
        <f>(S23+P23)+(Q23/6)</f>
        <v>0.50880000000000003</v>
      </c>
      <c r="N23" s="179">
        <v>0.38280000000000003</v>
      </c>
      <c r="O23" s="180">
        <v>0.38279999999999997</v>
      </c>
      <c r="P23" s="180">
        <v>7.8E-2</v>
      </c>
      <c r="Q23" s="180">
        <v>0.22800000000000001</v>
      </c>
      <c r="R23" s="180">
        <v>0.01</v>
      </c>
      <c r="S23" s="218">
        <f>O23/100*E23+R23</f>
        <v>0.39279999999999998</v>
      </c>
    </row>
    <row r="24" spans="1:19" ht="13.15" customHeight="1">
      <c r="A24" s="48">
        <f>SUBTOTAL(3,$B$18:B24)</f>
        <v>7</v>
      </c>
      <c r="B24" s="8">
        <v>696244112267</v>
      </c>
      <c r="C24" s="1" t="s">
        <v>548</v>
      </c>
      <c r="D24" s="1" t="s">
        <v>1027</v>
      </c>
      <c r="E24" s="7">
        <v>1400</v>
      </c>
      <c r="F24" s="6"/>
      <c r="G24" s="3">
        <v>71.290000000000006</v>
      </c>
      <c r="H24" s="3">
        <f t="shared" si="0"/>
        <v>0</v>
      </c>
      <c r="I24" s="188">
        <f t="shared" si="2"/>
        <v>78.419000000000011</v>
      </c>
      <c r="J24" s="189">
        <f t="shared" si="3"/>
        <v>0</v>
      </c>
      <c r="K24" s="2" t="s">
        <v>1221</v>
      </c>
      <c r="L24" s="44" t="s">
        <v>0</v>
      </c>
      <c r="M24" s="5">
        <f>S24+P24</f>
        <v>2.7240000000000002</v>
      </c>
      <c r="N24" s="179">
        <v>3.552384</v>
      </c>
      <c r="O24" s="180">
        <v>0.38</v>
      </c>
      <c r="P24" s="180">
        <v>0.26400000000000001</v>
      </c>
      <c r="Q24" s="180">
        <v>0.4</v>
      </c>
      <c r="R24" s="180">
        <v>0.01</v>
      </c>
      <c r="S24" s="218">
        <v>2.46</v>
      </c>
    </row>
    <row r="25" spans="1:19" ht="13.15" customHeight="1">
      <c r="A25" s="48">
        <f>SUBTOTAL(3,$B$18:B25)</f>
        <v>8</v>
      </c>
      <c r="B25" s="8">
        <v>696244110232</v>
      </c>
      <c r="C25" s="1" t="s">
        <v>284</v>
      </c>
      <c r="D25" s="1" t="s">
        <v>596</v>
      </c>
      <c r="E25" s="7">
        <v>8000</v>
      </c>
      <c r="F25" s="39"/>
      <c r="G25" s="3">
        <v>584.41</v>
      </c>
      <c r="H25" s="3">
        <f t="shared" si="0"/>
        <v>0</v>
      </c>
      <c r="I25" s="188">
        <f t="shared" si="2"/>
        <v>642.851</v>
      </c>
      <c r="J25" s="189">
        <f t="shared" si="3"/>
        <v>0</v>
      </c>
      <c r="K25" s="2" t="s">
        <v>1221</v>
      </c>
      <c r="L25" s="44" t="s">
        <v>0</v>
      </c>
      <c r="M25" s="5">
        <f>S25+P25</f>
        <v>32.054000000000002</v>
      </c>
      <c r="N25" s="179">
        <v>30.624000000000002</v>
      </c>
      <c r="O25" s="180">
        <v>0.38279999999999997</v>
      </c>
      <c r="P25" s="180">
        <v>1.43</v>
      </c>
      <c r="Q25" s="180">
        <v>0</v>
      </c>
      <c r="R25" s="180">
        <v>0</v>
      </c>
      <c r="S25" s="218">
        <f t="shared" ref="S25:S87" si="4">O25/100*E25+R25</f>
        <v>30.623999999999999</v>
      </c>
    </row>
    <row r="26" spans="1:19" ht="13.15" customHeight="1">
      <c r="A26" s="48">
        <f>SUBTOTAL(3,$B$18:B26)</f>
        <v>9</v>
      </c>
      <c r="B26" s="8">
        <v>696244110256</v>
      </c>
      <c r="C26" s="1" t="s">
        <v>283</v>
      </c>
      <c r="D26" s="1" t="s">
        <v>597</v>
      </c>
      <c r="E26" s="1">
        <v>100</v>
      </c>
      <c r="F26" s="39"/>
      <c r="G26" s="3">
        <v>10.5</v>
      </c>
      <c r="H26" s="3">
        <f t="shared" si="0"/>
        <v>0</v>
      </c>
      <c r="I26" s="188">
        <f t="shared" si="2"/>
        <v>11.55</v>
      </c>
      <c r="J26" s="189">
        <f t="shared" si="3"/>
        <v>0</v>
      </c>
      <c r="K26" s="2" t="s">
        <v>1221</v>
      </c>
      <c r="L26" s="44" t="s">
        <v>0</v>
      </c>
      <c r="M26" s="5">
        <f>(S26+P26)+(Q26/6)</f>
        <v>0.50880000000000003</v>
      </c>
      <c r="N26" s="179">
        <v>0.38280000000000003</v>
      </c>
      <c r="O26" s="180">
        <v>0.38279999999999997</v>
      </c>
      <c r="P26" s="180">
        <v>7.8E-2</v>
      </c>
      <c r="Q26" s="180">
        <v>0.22800000000000001</v>
      </c>
      <c r="R26" s="180">
        <v>0.01</v>
      </c>
      <c r="S26" s="218">
        <f t="shared" si="4"/>
        <v>0.39279999999999998</v>
      </c>
    </row>
    <row r="27" spans="1:19" ht="13.15" customHeight="1">
      <c r="A27" s="48">
        <f>SUBTOTAL(3,$B$18:B27)</f>
        <v>10</v>
      </c>
      <c r="B27" s="8">
        <v>696244110270</v>
      </c>
      <c r="C27" s="1" t="s">
        <v>282</v>
      </c>
      <c r="D27" s="1" t="s">
        <v>1028</v>
      </c>
      <c r="E27" s="1">
        <v>928</v>
      </c>
      <c r="F27" s="39"/>
      <c r="G27" s="3">
        <v>71.290000000000006</v>
      </c>
      <c r="H27" s="3">
        <f t="shared" si="0"/>
        <v>0</v>
      </c>
      <c r="I27" s="188">
        <f t="shared" si="2"/>
        <v>78.419000000000011</v>
      </c>
      <c r="J27" s="189">
        <f t="shared" si="3"/>
        <v>0</v>
      </c>
      <c r="K27" s="2" t="s">
        <v>1221</v>
      </c>
      <c r="L27" s="44" t="s">
        <v>0</v>
      </c>
      <c r="M27" s="5">
        <f>S27+P27</f>
        <v>3.8003999999999998</v>
      </c>
      <c r="N27" s="179">
        <v>3.552384</v>
      </c>
      <c r="O27" s="180">
        <v>0.38</v>
      </c>
      <c r="P27" s="180">
        <v>0.26400000000000001</v>
      </c>
      <c r="Q27" s="180">
        <v>0.4</v>
      </c>
      <c r="R27" s="180">
        <v>0.01</v>
      </c>
      <c r="S27" s="218">
        <f t="shared" si="4"/>
        <v>3.5364</v>
      </c>
    </row>
    <row r="28" spans="1:19" ht="14.45" customHeight="1">
      <c r="A28" s="48">
        <f>SUBTOTAL(3,$B$18:B28)</f>
        <v>11</v>
      </c>
      <c r="B28" s="8">
        <v>696244111079</v>
      </c>
      <c r="C28" s="1" t="s">
        <v>305</v>
      </c>
      <c r="D28" s="1" t="s">
        <v>598</v>
      </c>
      <c r="E28" s="7">
        <v>10000</v>
      </c>
      <c r="F28" s="39"/>
      <c r="G28" s="3">
        <v>850.83</v>
      </c>
      <c r="H28" s="3">
        <f t="shared" si="0"/>
        <v>0</v>
      </c>
      <c r="I28" s="188">
        <f t="shared" si="2"/>
        <v>935.91300000000001</v>
      </c>
      <c r="J28" s="189">
        <f t="shared" si="3"/>
        <v>0</v>
      </c>
      <c r="K28" s="2" t="s">
        <v>1221</v>
      </c>
      <c r="L28" s="44" t="s">
        <v>0</v>
      </c>
      <c r="M28" s="5">
        <f>S28+P28</f>
        <v>42.629999999999995</v>
      </c>
      <c r="N28" s="179">
        <v>30.745000000000001</v>
      </c>
      <c r="O28" s="180">
        <v>0.41199999999999998</v>
      </c>
      <c r="P28" s="180">
        <v>1.43</v>
      </c>
      <c r="Q28" s="180">
        <v>0</v>
      </c>
      <c r="R28" s="180">
        <v>0</v>
      </c>
      <c r="S28" s="218">
        <f t="shared" si="4"/>
        <v>41.199999999999996</v>
      </c>
    </row>
    <row r="29" spans="1:19" ht="12.75">
      <c r="A29" s="48">
        <f>SUBTOTAL(3,$B$18:B29)</f>
        <v>12</v>
      </c>
      <c r="B29" s="8">
        <v>696244111093</v>
      </c>
      <c r="C29" s="1" t="s">
        <v>306</v>
      </c>
      <c r="D29" s="1" t="s">
        <v>599</v>
      </c>
      <c r="E29" s="7">
        <v>100</v>
      </c>
      <c r="F29" s="39"/>
      <c r="G29" s="3">
        <v>10.73</v>
      </c>
      <c r="H29" s="3">
        <f t="shared" si="0"/>
        <v>0</v>
      </c>
      <c r="I29" s="188">
        <f t="shared" si="2"/>
        <v>11.803000000000001</v>
      </c>
      <c r="J29" s="189">
        <f t="shared" si="3"/>
        <v>0</v>
      </c>
      <c r="K29" s="2" t="s">
        <v>1221</v>
      </c>
      <c r="L29" s="44" t="s">
        <v>0</v>
      </c>
      <c r="M29" s="5">
        <f>(S29+P29)+(Q29/6)</f>
        <v>0.53800000000000003</v>
      </c>
      <c r="N29" s="179">
        <v>0.47300000000000003</v>
      </c>
      <c r="O29" s="180">
        <v>0.41199999999999998</v>
      </c>
      <c r="P29" s="180">
        <v>7.8E-2</v>
      </c>
      <c r="Q29" s="180">
        <v>0.22800000000000001</v>
      </c>
      <c r="R29" s="180">
        <v>0.01</v>
      </c>
      <c r="S29" s="218">
        <f t="shared" si="4"/>
        <v>0.42199999999999999</v>
      </c>
    </row>
    <row r="30" spans="1:19" ht="13.15" customHeight="1">
      <c r="A30" s="48">
        <f>SUBTOTAL(3,$B$18:B30)</f>
        <v>13</v>
      </c>
      <c r="B30" s="8">
        <v>696244111116</v>
      </c>
      <c r="C30" s="1" t="s">
        <v>307</v>
      </c>
      <c r="D30" s="1" t="s">
        <v>1029</v>
      </c>
      <c r="E30" s="7">
        <v>835</v>
      </c>
      <c r="F30" s="39"/>
      <c r="G30" s="3">
        <v>71.290000000000006</v>
      </c>
      <c r="H30" s="3">
        <f t="shared" si="0"/>
        <v>0</v>
      </c>
      <c r="I30" s="188">
        <f t="shared" si="2"/>
        <v>78.419000000000011</v>
      </c>
      <c r="J30" s="189">
        <f t="shared" si="3"/>
        <v>0</v>
      </c>
      <c r="K30" s="2" t="s">
        <v>1221</v>
      </c>
      <c r="L30" s="44" t="s">
        <v>0</v>
      </c>
      <c r="M30" s="5">
        <f>S30+P30</f>
        <v>3.7141999999999991</v>
      </c>
      <c r="N30" s="179">
        <v>3.5475000000000003</v>
      </c>
      <c r="O30" s="180">
        <v>0.41199999999999998</v>
      </c>
      <c r="P30" s="180">
        <v>0.26400000000000001</v>
      </c>
      <c r="Q30" s="180">
        <v>0.4</v>
      </c>
      <c r="R30" s="180">
        <v>0.01</v>
      </c>
      <c r="S30" s="218">
        <f t="shared" si="4"/>
        <v>3.4501999999999993</v>
      </c>
    </row>
    <row r="31" spans="1:19" ht="14.45" customHeight="1">
      <c r="A31" s="48">
        <f>SUBTOTAL(3,$B$18:B31)</f>
        <v>14</v>
      </c>
      <c r="B31" s="8">
        <v>696244100004</v>
      </c>
      <c r="C31" s="1" t="s">
        <v>281</v>
      </c>
      <c r="D31" s="1" t="s">
        <v>600</v>
      </c>
      <c r="E31" s="7">
        <v>6500</v>
      </c>
      <c r="F31" s="39"/>
      <c r="G31" s="3">
        <v>592</v>
      </c>
      <c r="H31" s="3">
        <f t="shared" si="0"/>
        <v>0</v>
      </c>
      <c r="I31" s="188">
        <f t="shared" si="2"/>
        <v>651.20000000000005</v>
      </c>
      <c r="J31" s="189">
        <f t="shared" si="3"/>
        <v>0</v>
      </c>
      <c r="K31" s="2" t="s">
        <v>1221</v>
      </c>
      <c r="L31" s="44" t="s">
        <v>0</v>
      </c>
      <c r="M31" s="5">
        <f>S31+P31</f>
        <v>32.369999999999997</v>
      </c>
      <c r="N31" s="179">
        <v>30.745000000000001</v>
      </c>
      <c r="O31" s="180">
        <v>0.47599999999999998</v>
      </c>
      <c r="P31" s="180">
        <v>1.43</v>
      </c>
      <c r="Q31" s="180">
        <v>0</v>
      </c>
      <c r="R31" s="180">
        <v>0</v>
      </c>
      <c r="S31" s="218">
        <f t="shared" si="4"/>
        <v>30.939999999999998</v>
      </c>
    </row>
    <row r="32" spans="1:19" ht="12.75">
      <c r="A32" s="48">
        <f>SUBTOTAL(3,$B$18:B32)</f>
        <v>15</v>
      </c>
      <c r="B32" s="8">
        <v>696244100271</v>
      </c>
      <c r="C32" s="1" t="s">
        <v>280</v>
      </c>
      <c r="D32" s="1" t="s">
        <v>601</v>
      </c>
      <c r="E32" s="7">
        <v>100</v>
      </c>
      <c r="F32" s="39"/>
      <c r="G32" s="3">
        <v>11.38</v>
      </c>
      <c r="H32" s="3">
        <f t="shared" si="0"/>
        <v>0</v>
      </c>
      <c r="I32" s="188">
        <f t="shared" si="2"/>
        <v>12.518000000000001</v>
      </c>
      <c r="J32" s="189">
        <f t="shared" si="3"/>
        <v>0</v>
      </c>
      <c r="K32" s="2" t="s">
        <v>1221</v>
      </c>
      <c r="L32" s="44" t="s">
        <v>0</v>
      </c>
      <c r="M32" s="5">
        <f>(S32+P32)+(Q32/6)</f>
        <v>0.60199999999999998</v>
      </c>
      <c r="N32" s="179">
        <v>0.47300000000000003</v>
      </c>
      <c r="O32" s="180">
        <v>0.47599999999999998</v>
      </c>
      <c r="P32" s="180">
        <v>7.8E-2</v>
      </c>
      <c r="Q32" s="180">
        <v>0.22800000000000001</v>
      </c>
      <c r="R32" s="180">
        <v>0.01</v>
      </c>
      <c r="S32" s="218">
        <f t="shared" si="4"/>
        <v>0.48599999999999993</v>
      </c>
    </row>
    <row r="33" spans="1:19" ht="13.15" customHeight="1">
      <c r="A33" s="48">
        <f>SUBTOTAL(3,$B$18:B33)</f>
        <v>16</v>
      </c>
      <c r="B33" s="8">
        <v>696244100141</v>
      </c>
      <c r="C33" s="1" t="s">
        <v>279</v>
      </c>
      <c r="D33" s="1" t="s">
        <v>1030</v>
      </c>
      <c r="E33" s="7">
        <v>750</v>
      </c>
      <c r="F33" s="39"/>
      <c r="G33" s="3">
        <v>71.290000000000006</v>
      </c>
      <c r="H33" s="3">
        <f t="shared" si="0"/>
        <v>0</v>
      </c>
      <c r="I33" s="188">
        <f t="shared" si="2"/>
        <v>78.419000000000011</v>
      </c>
      <c r="J33" s="189">
        <f t="shared" si="3"/>
        <v>0</v>
      </c>
      <c r="K33" s="2" t="s">
        <v>1221</v>
      </c>
      <c r="L33" s="44" t="s">
        <v>0</v>
      </c>
      <c r="M33" s="5">
        <f>S33+P33</f>
        <v>3.8439999999999994</v>
      </c>
      <c r="N33" s="179">
        <v>3.5475000000000003</v>
      </c>
      <c r="O33" s="180">
        <v>0.47599999999999998</v>
      </c>
      <c r="P33" s="180">
        <v>0.26400000000000001</v>
      </c>
      <c r="Q33" s="180">
        <v>0.4</v>
      </c>
      <c r="R33" s="180">
        <v>0.01</v>
      </c>
      <c r="S33" s="218">
        <f t="shared" si="4"/>
        <v>3.5799999999999992</v>
      </c>
    </row>
    <row r="34" spans="1:19" ht="14.45" customHeight="1">
      <c r="A34" s="48">
        <f>SUBTOTAL(3,$B$18:B34)</f>
        <v>17</v>
      </c>
      <c r="B34" s="8">
        <v>696244100011</v>
      </c>
      <c r="C34" s="1" t="s">
        <v>278</v>
      </c>
      <c r="D34" s="1" t="s">
        <v>602</v>
      </c>
      <c r="E34" s="7">
        <v>4500</v>
      </c>
      <c r="F34" s="39"/>
      <c r="G34" s="3">
        <v>460.92</v>
      </c>
      <c r="H34" s="3">
        <f t="shared" si="0"/>
        <v>0</v>
      </c>
      <c r="I34" s="188">
        <f t="shared" si="2"/>
        <v>507.012</v>
      </c>
      <c r="J34" s="189">
        <f t="shared" si="3"/>
        <v>0</v>
      </c>
      <c r="K34" s="2" t="s">
        <v>1221</v>
      </c>
      <c r="L34" s="44" t="s">
        <v>0</v>
      </c>
      <c r="M34" s="5">
        <f>S34+P34</f>
        <v>29.15</v>
      </c>
      <c r="N34" s="179">
        <v>27.522000000000002</v>
      </c>
      <c r="O34" s="180">
        <v>0.61599999999999999</v>
      </c>
      <c r="P34" s="180">
        <v>1.43</v>
      </c>
      <c r="Q34" s="180">
        <v>0</v>
      </c>
      <c r="R34" s="180">
        <v>0</v>
      </c>
      <c r="S34" s="218">
        <f t="shared" si="4"/>
        <v>27.72</v>
      </c>
    </row>
    <row r="35" spans="1:19" ht="12.75">
      <c r="A35" s="48">
        <f>SUBTOTAL(3,$B$18:B35)</f>
        <v>18</v>
      </c>
      <c r="B35" s="8">
        <v>696244100288</v>
      </c>
      <c r="C35" s="1" t="s">
        <v>277</v>
      </c>
      <c r="D35" s="1" t="s">
        <v>603</v>
      </c>
      <c r="E35" s="7">
        <v>100</v>
      </c>
      <c r="F35" s="39"/>
      <c r="G35" s="3">
        <v>12.8</v>
      </c>
      <c r="H35" s="3">
        <f t="shared" si="0"/>
        <v>0</v>
      </c>
      <c r="I35" s="188">
        <f t="shared" si="2"/>
        <v>14.080000000000002</v>
      </c>
      <c r="J35" s="189">
        <f t="shared" si="3"/>
        <v>0</v>
      </c>
      <c r="K35" s="2" t="s">
        <v>1221</v>
      </c>
      <c r="L35" s="44" t="s">
        <v>0</v>
      </c>
      <c r="M35" s="5">
        <f>(S35+P35)+(Q35/6)</f>
        <v>0.74199999999999999</v>
      </c>
      <c r="N35" s="179">
        <v>0.61160000000000003</v>
      </c>
      <c r="O35" s="180">
        <v>0.61599999999999999</v>
      </c>
      <c r="P35" s="180">
        <v>7.8E-2</v>
      </c>
      <c r="Q35" s="180">
        <v>0.22800000000000001</v>
      </c>
      <c r="R35" s="180">
        <v>0.01</v>
      </c>
      <c r="S35" s="218">
        <f t="shared" si="4"/>
        <v>0.626</v>
      </c>
    </row>
    <row r="36" spans="1:19" ht="13.15" customHeight="1">
      <c r="A36" s="48">
        <f>SUBTOTAL(3,$B$18:B36)</f>
        <v>19</v>
      </c>
      <c r="B36" s="8">
        <v>696244100158</v>
      </c>
      <c r="C36" s="1" t="s">
        <v>276</v>
      </c>
      <c r="D36" s="1" t="s">
        <v>1031</v>
      </c>
      <c r="E36" s="7">
        <v>630</v>
      </c>
      <c r="F36" s="39"/>
      <c r="G36" s="3">
        <v>71.290000000000006</v>
      </c>
      <c r="H36" s="3">
        <f t="shared" si="0"/>
        <v>0</v>
      </c>
      <c r="I36" s="188">
        <f t="shared" si="2"/>
        <v>78.419000000000011</v>
      </c>
      <c r="J36" s="189">
        <f t="shared" si="3"/>
        <v>0</v>
      </c>
      <c r="K36" s="2" t="s">
        <v>1221</v>
      </c>
      <c r="L36" s="44" t="s">
        <v>0</v>
      </c>
      <c r="M36" s="5">
        <f>S36+P36</f>
        <v>4.1547999999999998</v>
      </c>
      <c r="N36" s="179">
        <v>3.8530799999999998</v>
      </c>
      <c r="O36" s="180">
        <v>0.61599999999999999</v>
      </c>
      <c r="P36" s="180">
        <v>0.26400000000000001</v>
      </c>
      <c r="Q36" s="180">
        <v>0.4</v>
      </c>
      <c r="R36" s="180">
        <v>0.01</v>
      </c>
      <c r="S36" s="218">
        <f t="shared" si="4"/>
        <v>3.8907999999999996</v>
      </c>
    </row>
    <row r="37" spans="1:19" ht="14.45" customHeight="1">
      <c r="A37" s="48">
        <f>SUBTOTAL(3,$B$18:B37)</f>
        <v>20</v>
      </c>
      <c r="B37" s="8">
        <v>696244100028</v>
      </c>
      <c r="C37" s="1" t="s">
        <v>275</v>
      </c>
      <c r="D37" s="1" t="s">
        <v>604</v>
      </c>
      <c r="E37" s="7">
        <v>5200</v>
      </c>
      <c r="F37" s="39"/>
      <c r="G37" s="3">
        <v>510.22440000000006</v>
      </c>
      <c r="H37" s="3">
        <f t="shared" si="0"/>
        <v>0</v>
      </c>
      <c r="I37" s="188">
        <f t="shared" si="2"/>
        <v>561.24684000000002</v>
      </c>
      <c r="J37" s="189">
        <f t="shared" si="3"/>
        <v>0</v>
      </c>
      <c r="K37" s="2" t="s">
        <v>1222</v>
      </c>
      <c r="L37" s="44" t="s">
        <v>0</v>
      </c>
      <c r="M37" s="5">
        <f>S37+P37</f>
        <v>31.381999999999998</v>
      </c>
      <c r="N37" s="179">
        <v>29.744</v>
      </c>
      <c r="O37" s="180">
        <v>0.57599999999999996</v>
      </c>
      <c r="P37" s="180">
        <v>1.43</v>
      </c>
      <c r="Q37" s="180">
        <v>0</v>
      </c>
      <c r="R37" s="180">
        <v>0</v>
      </c>
      <c r="S37" s="218">
        <f t="shared" si="4"/>
        <v>29.951999999999998</v>
      </c>
    </row>
    <row r="38" spans="1:19" ht="12.75">
      <c r="A38" s="48">
        <f>SUBTOTAL(3,$B$18:B38)</f>
        <v>21</v>
      </c>
      <c r="B38" s="8">
        <v>696244100295</v>
      </c>
      <c r="C38" s="1" t="s">
        <v>274</v>
      </c>
      <c r="D38" s="1" t="s">
        <v>605</v>
      </c>
      <c r="E38" s="7">
        <v>100</v>
      </c>
      <c r="F38" s="39"/>
      <c r="G38" s="3">
        <v>12.2706</v>
      </c>
      <c r="H38" s="3">
        <f t="shared" si="0"/>
        <v>0</v>
      </c>
      <c r="I38" s="188">
        <f t="shared" si="2"/>
        <v>13.49766</v>
      </c>
      <c r="J38" s="189">
        <f t="shared" si="3"/>
        <v>0</v>
      </c>
      <c r="K38" s="2" t="s">
        <v>1222</v>
      </c>
      <c r="L38" s="44" t="s">
        <v>0</v>
      </c>
      <c r="M38" s="5">
        <f>(S38+P38)+(Q38/6)</f>
        <v>0.70199999999999996</v>
      </c>
      <c r="N38" s="179">
        <v>0.57200000000000006</v>
      </c>
      <c r="O38" s="180">
        <v>0.57599999999999996</v>
      </c>
      <c r="P38" s="180">
        <v>7.8E-2</v>
      </c>
      <c r="Q38" s="180">
        <v>0.22800000000000001</v>
      </c>
      <c r="R38" s="180">
        <v>0.01</v>
      </c>
      <c r="S38" s="218">
        <f t="shared" si="4"/>
        <v>0.58599999999999997</v>
      </c>
    </row>
    <row r="39" spans="1:19" ht="13.15" customHeight="1">
      <c r="A39" s="48">
        <f>SUBTOTAL(3,$B$18:B39)</f>
        <v>22</v>
      </c>
      <c r="B39" s="8">
        <v>696244100165</v>
      </c>
      <c r="C39" s="1" t="s">
        <v>273</v>
      </c>
      <c r="D39" s="1" t="s">
        <v>1032</v>
      </c>
      <c r="E39" s="7">
        <v>610</v>
      </c>
      <c r="F39" s="39"/>
      <c r="G39" s="3">
        <v>72.715800000000002</v>
      </c>
      <c r="H39" s="3">
        <f t="shared" si="0"/>
        <v>0</v>
      </c>
      <c r="I39" s="188">
        <f t="shared" si="2"/>
        <v>79.987380000000002</v>
      </c>
      <c r="J39" s="189">
        <f t="shared" si="3"/>
        <v>0</v>
      </c>
      <c r="K39" s="2" t="s">
        <v>1222</v>
      </c>
      <c r="L39" s="44" t="s">
        <v>0</v>
      </c>
      <c r="M39" s="5">
        <f>S39+P39</f>
        <v>3.7875999999999994</v>
      </c>
      <c r="N39" s="179">
        <v>3.4891999999999999</v>
      </c>
      <c r="O39" s="180">
        <v>0.57599999999999996</v>
      </c>
      <c r="P39" s="180">
        <v>0.26400000000000001</v>
      </c>
      <c r="Q39" s="180">
        <v>0.4</v>
      </c>
      <c r="R39" s="180">
        <v>0.01</v>
      </c>
      <c r="S39" s="218">
        <f t="shared" si="4"/>
        <v>3.5235999999999996</v>
      </c>
    </row>
    <row r="40" spans="1:19" ht="13.15" customHeight="1">
      <c r="A40" s="48">
        <f>SUBTOTAL(3,$B$18:B40)</f>
        <v>23</v>
      </c>
      <c r="B40" s="8">
        <v>696244100936</v>
      </c>
      <c r="C40" s="1" t="s">
        <v>272</v>
      </c>
      <c r="D40" s="1" t="s">
        <v>606</v>
      </c>
      <c r="E40" s="7">
        <v>4500</v>
      </c>
      <c r="F40" s="39"/>
      <c r="G40" s="3">
        <v>573.37260000000003</v>
      </c>
      <c r="H40" s="3">
        <f t="shared" si="0"/>
        <v>0</v>
      </c>
      <c r="I40" s="188">
        <f t="shared" si="2"/>
        <v>630.70986000000005</v>
      </c>
      <c r="J40" s="189">
        <f t="shared" si="3"/>
        <v>0</v>
      </c>
      <c r="K40" s="2" t="s">
        <v>1222</v>
      </c>
      <c r="L40" s="44" t="s">
        <v>0</v>
      </c>
      <c r="M40" s="5">
        <f>S40+P40</f>
        <v>32.93</v>
      </c>
      <c r="N40" s="179">
        <v>31.284000000000002</v>
      </c>
      <c r="O40" s="180">
        <v>0.7</v>
      </c>
      <c r="P40" s="180">
        <v>1.43</v>
      </c>
      <c r="Q40" s="180">
        <v>0</v>
      </c>
      <c r="R40" s="180">
        <v>0</v>
      </c>
      <c r="S40" s="218">
        <f t="shared" si="4"/>
        <v>31.499999999999996</v>
      </c>
    </row>
    <row r="41" spans="1:19" ht="13.15" customHeight="1">
      <c r="A41" s="48">
        <f>SUBTOTAL(3,$B$18:B41)</f>
        <v>24</v>
      </c>
      <c r="B41" s="8">
        <v>696244100950</v>
      </c>
      <c r="C41" s="1" t="s">
        <v>271</v>
      </c>
      <c r="D41" s="1" t="s">
        <v>607</v>
      </c>
      <c r="E41" s="7">
        <v>100</v>
      </c>
      <c r="F41" s="39"/>
      <c r="G41" s="3">
        <v>15.116400000000001</v>
      </c>
      <c r="H41" s="3">
        <f t="shared" si="0"/>
        <v>0</v>
      </c>
      <c r="I41" s="188">
        <f t="shared" si="2"/>
        <v>16.628040000000002</v>
      </c>
      <c r="J41" s="189">
        <f t="shared" si="3"/>
        <v>0</v>
      </c>
      <c r="K41" s="2" t="s">
        <v>1221</v>
      </c>
      <c r="L41" s="44" t="s">
        <v>0</v>
      </c>
      <c r="M41" s="5">
        <f>(S41+P41)+(Q41/6)</f>
        <v>0.82599999999999996</v>
      </c>
      <c r="N41" s="179">
        <v>0.69520000000000004</v>
      </c>
      <c r="O41" s="180">
        <v>0.7</v>
      </c>
      <c r="P41" s="180">
        <v>7.8E-2</v>
      </c>
      <c r="Q41" s="180">
        <v>0.22800000000000001</v>
      </c>
      <c r="R41" s="180">
        <v>0.01</v>
      </c>
      <c r="S41" s="218">
        <f t="shared" si="4"/>
        <v>0.71</v>
      </c>
    </row>
    <row r="42" spans="1:19" ht="13.15" customHeight="1">
      <c r="A42" s="48">
        <f>SUBTOTAL(3,$B$18:B42)</f>
        <v>25</v>
      </c>
      <c r="B42" s="8">
        <v>696244100974</v>
      </c>
      <c r="C42" s="1" t="s">
        <v>270</v>
      </c>
      <c r="D42" s="1" t="s">
        <v>1033</v>
      </c>
      <c r="E42" s="7">
        <v>542</v>
      </c>
      <c r="F42" s="39"/>
      <c r="G42" s="3">
        <v>72.715800000000002</v>
      </c>
      <c r="H42" s="3">
        <f t="shared" si="0"/>
        <v>0</v>
      </c>
      <c r="I42" s="188">
        <f t="shared" si="2"/>
        <v>79.987380000000002</v>
      </c>
      <c r="J42" s="189">
        <f t="shared" si="3"/>
        <v>0</v>
      </c>
      <c r="K42" s="2" t="s">
        <v>1221</v>
      </c>
      <c r="L42" s="44" t="s">
        <v>0</v>
      </c>
      <c r="M42" s="5">
        <f>S42+P42</f>
        <v>4.0679999999999996</v>
      </c>
      <c r="N42" s="179">
        <v>3.7679840000000002</v>
      </c>
      <c r="O42" s="180">
        <v>0.7</v>
      </c>
      <c r="P42" s="180">
        <v>0.26400000000000001</v>
      </c>
      <c r="Q42" s="180">
        <v>0.4</v>
      </c>
      <c r="R42" s="180">
        <v>0.01</v>
      </c>
      <c r="S42" s="218">
        <f t="shared" si="4"/>
        <v>3.8039999999999994</v>
      </c>
    </row>
    <row r="43" spans="1:19" ht="14.45" customHeight="1">
      <c r="A43" s="48">
        <f>SUBTOTAL(3,$B$18:B43)</f>
        <v>26</v>
      </c>
      <c r="B43" s="8">
        <v>696244100035</v>
      </c>
      <c r="C43" s="1" t="s">
        <v>269</v>
      </c>
      <c r="D43" s="1" t="s">
        <v>608</v>
      </c>
      <c r="E43" s="7">
        <v>3700</v>
      </c>
      <c r="F43" s="39"/>
      <c r="G43" s="3">
        <v>452.90039999999999</v>
      </c>
      <c r="H43" s="3">
        <f t="shared" si="0"/>
        <v>0</v>
      </c>
      <c r="I43" s="188">
        <f t="shared" si="2"/>
        <v>498.19043999999997</v>
      </c>
      <c r="J43" s="189">
        <f t="shared" si="3"/>
        <v>0</v>
      </c>
      <c r="K43" s="2" t="s">
        <v>1222</v>
      </c>
      <c r="L43" s="44" t="s">
        <v>0</v>
      </c>
      <c r="M43" s="5">
        <f>S43+P43</f>
        <v>29.623999999999999</v>
      </c>
      <c r="N43" s="179">
        <v>28.083000000000002</v>
      </c>
      <c r="O43" s="180">
        <v>0.76200000000000001</v>
      </c>
      <c r="P43" s="180">
        <v>1.43</v>
      </c>
      <c r="Q43" s="180">
        <v>0</v>
      </c>
      <c r="R43" s="180">
        <v>0</v>
      </c>
      <c r="S43" s="218">
        <f t="shared" si="4"/>
        <v>28.193999999999999</v>
      </c>
    </row>
    <row r="44" spans="1:19" ht="12.75">
      <c r="A44" s="48">
        <f>SUBTOTAL(3,$B$18:B44)</f>
        <v>27</v>
      </c>
      <c r="B44" s="8">
        <v>696244100301</v>
      </c>
      <c r="C44" s="1" t="s">
        <v>268</v>
      </c>
      <c r="D44" s="1" t="s">
        <v>609</v>
      </c>
      <c r="E44" s="7">
        <v>100</v>
      </c>
      <c r="F44" s="39"/>
      <c r="G44" s="3">
        <v>15.3102</v>
      </c>
      <c r="H44" s="3">
        <f t="shared" si="0"/>
        <v>0</v>
      </c>
      <c r="I44" s="188">
        <f t="shared" si="2"/>
        <v>16.84122</v>
      </c>
      <c r="J44" s="189">
        <f t="shared" si="3"/>
        <v>0</v>
      </c>
      <c r="K44" s="2" t="s">
        <v>1222</v>
      </c>
      <c r="L44" s="44" t="s">
        <v>0</v>
      </c>
      <c r="M44" s="5">
        <f>(S44+P44)+(Q44/6)</f>
        <v>0.88800000000000001</v>
      </c>
      <c r="N44" s="179">
        <v>0.75900000000000001</v>
      </c>
      <c r="O44" s="180">
        <v>0.76200000000000001</v>
      </c>
      <c r="P44" s="180">
        <v>7.8E-2</v>
      </c>
      <c r="Q44" s="180">
        <v>0.22800000000000001</v>
      </c>
      <c r="R44" s="180">
        <v>0.01</v>
      </c>
      <c r="S44" s="218">
        <f t="shared" si="4"/>
        <v>0.77200000000000002</v>
      </c>
    </row>
    <row r="45" spans="1:19" ht="13.15" customHeight="1">
      <c r="A45" s="48">
        <f>SUBTOTAL(3,$B$18:B45)</f>
        <v>28</v>
      </c>
      <c r="B45" s="8">
        <v>696244100172</v>
      </c>
      <c r="C45" s="1" t="s">
        <v>267</v>
      </c>
      <c r="D45" s="1" t="s">
        <v>1034</v>
      </c>
      <c r="E45" s="7">
        <v>510</v>
      </c>
      <c r="F45" s="39"/>
      <c r="G45" s="3">
        <v>72.715800000000002</v>
      </c>
      <c r="H45" s="3">
        <f t="shared" si="0"/>
        <v>0</v>
      </c>
      <c r="I45" s="188">
        <f t="shared" si="2"/>
        <v>79.987380000000002</v>
      </c>
      <c r="J45" s="189">
        <f t="shared" si="3"/>
        <v>0</v>
      </c>
      <c r="K45" s="2" t="s">
        <v>1222</v>
      </c>
      <c r="L45" s="44" t="s">
        <v>0</v>
      </c>
      <c r="M45" s="5">
        <f>S45+P45</f>
        <v>4.1601999999999997</v>
      </c>
      <c r="N45" s="179">
        <v>3.8709000000000007</v>
      </c>
      <c r="O45" s="180">
        <v>0.76200000000000001</v>
      </c>
      <c r="P45" s="180">
        <v>0.26400000000000001</v>
      </c>
      <c r="Q45" s="180">
        <v>0.4</v>
      </c>
      <c r="R45" s="180">
        <v>0.01</v>
      </c>
      <c r="S45" s="218">
        <f t="shared" si="4"/>
        <v>3.8961999999999999</v>
      </c>
    </row>
    <row r="46" spans="1:19" ht="14.45" customHeight="1">
      <c r="A46" s="48">
        <f>SUBTOTAL(3,$B$18:B46)</f>
        <v>29</v>
      </c>
      <c r="B46" s="8">
        <v>696244100042</v>
      </c>
      <c r="C46" s="1" t="s">
        <v>266</v>
      </c>
      <c r="D46" s="1" t="s">
        <v>610</v>
      </c>
      <c r="E46" s="7">
        <v>2600</v>
      </c>
      <c r="F46" s="39"/>
      <c r="G46" s="3">
        <v>375.51299999999998</v>
      </c>
      <c r="H46" s="3">
        <f t="shared" si="0"/>
        <v>0</v>
      </c>
      <c r="I46" s="188">
        <f t="shared" si="2"/>
        <v>413.0643</v>
      </c>
      <c r="J46" s="189">
        <f t="shared" si="3"/>
        <v>0</v>
      </c>
      <c r="K46" s="2" t="s">
        <v>1222</v>
      </c>
      <c r="L46" s="44" t="s">
        <v>0</v>
      </c>
      <c r="M46" s="5">
        <f>S46+P46</f>
        <v>26.442</v>
      </c>
      <c r="N46" s="179">
        <v>24.481600000000004</v>
      </c>
      <c r="O46" s="180">
        <v>0.96199999999999997</v>
      </c>
      <c r="P46" s="180">
        <v>1.43</v>
      </c>
      <c r="Q46" s="180">
        <v>0</v>
      </c>
      <c r="R46" s="180">
        <v>0</v>
      </c>
      <c r="S46" s="218">
        <f t="shared" si="4"/>
        <v>25.012</v>
      </c>
    </row>
    <row r="47" spans="1:19" ht="12.75">
      <c r="A47" s="48">
        <f>SUBTOTAL(3,$B$18:B47)</f>
        <v>30</v>
      </c>
      <c r="B47" s="8">
        <v>696244100318</v>
      </c>
      <c r="C47" s="1" t="s">
        <v>265</v>
      </c>
      <c r="D47" s="1" t="s">
        <v>611</v>
      </c>
      <c r="E47" s="7">
        <v>100</v>
      </c>
      <c r="F47" s="39"/>
      <c r="G47" s="3">
        <v>18.053999999999998</v>
      </c>
      <c r="H47" s="3">
        <f t="shared" si="0"/>
        <v>0</v>
      </c>
      <c r="I47" s="188">
        <f t="shared" si="2"/>
        <v>19.859399999999997</v>
      </c>
      <c r="J47" s="189">
        <f t="shared" si="3"/>
        <v>0</v>
      </c>
      <c r="K47" s="2" t="s">
        <v>1222</v>
      </c>
      <c r="L47" s="44" t="s">
        <v>0</v>
      </c>
      <c r="M47" s="5">
        <f>(S47+P47)+(Q47/6)</f>
        <v>1.0976666666666668</v>
      </c>
      <c r="N47" s="179">
        <v>0.9416000000000001</v>
      </c>
      <c r="O47" s="180">
        <v>0.96199999999999997</v>
      </c>
      <c r="P47" s="180">
        <v>7.8E-2</v>
      </c>
      <c r="Q47" s="180">
        <v>0.28599999999999998</v>
      </c>
      <c r="R47" s="180">
        <v>0.01</v>
      </c>
      <c r="S47" s="218">
        <f t="shared" si="4"/>
        <v>0.97199999999999998</v>
      </c>
    </row>
    <row r="48" spans="1:19" ht="13.15" customHeight="1">
      <c r="A48" s="48">
        <f>SUBTOTAL(3,$B$18:B48)</f>
        <v>31</v>
      </c>
      <c r="B48" s="8">
        <v>696244100189</v>
      </c>
      <c r="C48" s="1" t="s">
        <v>264</v>
      </c>
      <c r="D48" s="1" t="s">
        <v>1035</v>
      </c>
      <c r="E48" s="7">
        <v>435</v>
      </c>
      <c r="F48" s="39"/>
      <c r="G48" s="3">
        <v>72.715800000000002</v>
      </c>
      <c r="H48" s="3">
        <f t="shared" si="0"/>
        <v>0</v>
      </c>
      <c r="I48" s="188">
        <f t="shared" si="2"/>
        <v>79.987380000000002</v>
      </c>
      <c r="J48" s="189">
        <f t="shared" si="3"/>
        <v>0</v>
      </c>
      <c r="K48" s="2" t="s">
        <v>1222</v>
      </c>
      <c r="L48" s="44" t="s">
        <v>0</v>
      </c>
      <c r="M48" s="5">
        <f>S48+P48</f>
        <v>4.4587000000000003</v>
      </c>
      <c r="N48" s="179">
        <v>4.0959599999999998</v>
      </c>
      <c r="O48" s="180">
        <v>0.96199999999999997</v>
      </c>
      <c r="P48" s="180">
        <v>0.26400000000000001</v>
      </c>
      <c r="Q48" s="180">
        <v>0.4</v>
      </c>
      <c r="R48" s="180">
        <v>0.01</v>
      </c>
      <c r="S48" s="218">
        <f t="shared" si="4"/>
        <v>4.1947000000000001</v>
      </c>
    </row>
    <row r="49" spans="1:19" ht="14.45" customHeight="1">
      <c r="A49" s="48">
        <f>SUBTOTAL(3,$B$18:B49)</f>
        <v>32</v>
      </c>
      <c r="B49" s="8">
        <v>696244100059</v>
      </c>
      <c r="C49" s="1" t="s">
        <v>263</v>
      </c>
      <c r="D49" s="1" t="s">
        <v>612</v>
      </c>
      <c r="E49" s="7">
        <v>2000</v>
      </c>
      <c r="F49" s="39"/>
      <c r="G49" s="3">
        <v>344.76</v>
      </c>
      <c r="H49" s="3">
        <f t="shared" si="0"/>
        <v>0</v>
      </c>
      <c r="I49" s="188">
        <f t="shared" si="2"/>
        <v>379.23599999999999</v>
      </c>
      <c r="J49" s="189">
        <f t="shared" si="3"/>
        <v>0</v>
      </c>
      <c r="K49" s="2" t="s">
        <v>1222</v>
      </c>
      <c r="L49" s="44" t="s">
        <v>0</v>
      </c>
      <c r="M49" s="5">
        <f>S49+P49</f>
        <v>22.07</v>
      </c>
      <c r="N49" s="179">
        <v>21.428000000000001</v>
      </c>
      <c r="O49" s="180">
        <v>1.032</v>
      </c>
      <c r="P49" s="180">
        <v>1.43</v>
      </c>
      <c r="Q49" s="180">
        <v>0</v>
      </c>
      <c r="R49" s="180">
        <v>0</v>
      </c>
      <c r="S49" s="218">
        <f t="shared" si="4"/>
        <v>20.64</v>
      </c>
    </row>
    <row r="50" spans="1:19" ht="13.15" customHeight="1">
      <c r="A50" s="48">
        <f>SUBTOTAL(3,$B$18:B50)</f>
        <v>33</v>
      </c>
      <c r="B50" s="8">
        <v>696244100325</v>
      </c>
      <c r="C50" s="1" t="s">
        <v>262</v>
      </c>
      <c r="D50" s="1" t="s">
        <v>613</v>
      </c>
      <c r="E50" s="7">
        <v>100</v>
      </c>
      <c r="F50" s="39"/>
      <c r="G50" s="3">
        <v>21.552599999999998</v>
      </c>
      <c r="H50" s="3">
        <f t="shared" si="0"/>
        <v>0</v>
      </c>
      <c r="I50" s="188">
        <f t="shared" si="2"/>
        <v>23.707859999999997</v>
      </c>
      <c r="J50" s="189">
        <f t="shared" si="3"/>
        <v>0</v>
      </c>
      <c r="K50" s="2" t="s">
        <v>1222</v>
      </c>
      <c r="L50" s="44" t="s">
        <v>0</v>
      </c>
      <c r="M50" s="5">
        <f>(S50+P50)+(Q50/6)</f>
        <v>1.1756666666666669</v>
      </c>
      <c r="N50" s="179">
        <v>1.0714000000000001</v>
      </c>
      <c r="O50" s="180">
        <v>1.032</v>
      </c>
      <c r="P50" s="180">
        <v>8.5999999999999993E-2</v>
      </c>
      <c r="Q50" s="180">
        <v>0.28599999999999998</v>
      </c>
      <c r="R50" s="180">
        <v>0.01</v>
      </c>
      <c r="S50" s="218">
        <f t="shared" si="4"/>
        <v>1.042</v>
      </c>
    </row>
    <row r="51" spans="1:19" ht="13.15" customHeight="1">
      <c r="A51" s="48">
        <f>SUBTOTAL(3,$B$18:B51)</f>
        <v>34</v>
      </c>
      <c r="B51" s="8">
        <v>696244100196</v>
      </c>
      <c r="C51" s="1" t="s">
        <v>261</v>
      </c>
      <c r="D51" s="1" t="s">
        <v>1036</v>
      </c>
      <c r="E51" s="7">
        <v>365</v>
      </c>
      <c r="F51" s="39"/>
      <c r="G51" s="3">
        <v>72.715800000000002</v>
      </c>
      <c r="H51" s="3">
        <f t="shared" ref="H51:H82" si="5">(ROUND(G51*(1-$E$5)*(1-$G$5)*(1-$H$5),2)*F51)</f>
        <v>0</v>
      </c>
      <c r="I51" s="188">
        <f t="shared" si="2"/>
        <v>79.987380000000002</v>
      </c>
      <c r="J51" s="189">
        <f t="shared" si="3"/>
        <v>0</v>
      </c>
      <c r="K51" s="2" t="s">
        <v>1222</v>
      </c>
      <c r="L51" s="44" t="s">
        <v>0</v>
      </c>
      <c r="M51" s="5">
        <f>S51+P51</f>
        <v>4.0407999999999999</v>
      </c>
      <c r="N51" s="179">
        <v>3.9106100000000001</v>
      </c>
      <c r="O51" s="180">
        <v>1.032</v>
      </c>
      <c r="P51" s="180">
        <v>0.26400000000000001</v>
      </c>
      <c r="Q51" s="180">
        <v>0.4</v>
      </c>
      <c r="R51" s="180">
        <v>0.01</v>
      </c>
      <c r="S51" s="218">
        <f t="shared" si="4"/>
        <v>3.7768000000000002</v>
      </c>
    </row>
    <row r="52" spans="1:19" ht="14.45" customHeight="1">
      <c r="A52" s="48">
        <f>SUBTOTAL(3,$B$18:B52)</f>
        <v>35</v>
      </c>
      <c r="B52" s="8">
        <v>696244101117</v>
      </c>
      <c r="C52" s="1" t="s">
        <v>260</v>
      </c>
      <c r="D52" s="1" t="s">
        <v>614</v>
      </c>
      <c r="E52" s="7">
        <v>1500</v>
      </c>
      <c r="F52" s="39"/>
      <c r="G52" s="3">
        <v>247.27860000000001</v>
      </c>
      <c r="H52" s="3">
        <f t="shared" si="5"/>
        <v>0</v>
      </c>
      <c r="I52" s="188">
        <f t="shared" si="2"/>
        <v>272.00646</v>
      </c>
      <c r="J52" s="189">
        <f t="shared" si="3"/>
        <v>0</v>
      </c>
      <c r="K52" s="2" t="s">
        <v>1222</v>
      </c>
      <c r="L52" s="44" t="s">
        <v>0</v>
      </c>
      <c r="M52" s="5">
        <f>S52+P52</f>
        <v>18.77</v>
      </c>
      <c r="N52" s="179">
        <v>17.490000000000002</v>
      </c>
      <c r="O52" s="180">
        <v>1.1559999999999999</v>
      </c>
      <c r="P52" s="180">
        <v>1.43</v>
      </c>
      <c r="Q52" s="180">
        <v>0</v>
      </c>
      <c r="R52" s="180">
        <v>0</v>
      </c>
      <c r="S52" s="218">
        <f t="shared" si="4"/>
        <v>17.34</v>
      </c>
    </row>
    <row r="53" spans="1:19" ht="13.15" customHeight="1">
      <c r="A53" s="48">
        <f>SUBTOTAL(3,$B$18:B53)</f>
        <v>36</v>
      </c>
      <c r="B53" s="8">
        <v>696244101131</v>
      </c>
      <c r="C53" s="1" t="s">
        <v>259</v>
      </c>
      <c r="D53" s="1" t="s">
        <v>615</v>
      </c>
      <c r="E53" s="7">
        <v>100</v>
      </c>
      <c r="F53" s="39"/>
      <c r="G53" s="3">
        <v>22.684799999999999</v>
      </c>
      <c r="H53" s="3">
        <f t="shared" si="5"/>
        <v>0</v>
      </c>
      <c r="I53" s="188">
        <f t="shared" si="2"/>
        <v>24.953279999999999</v>
      </c>
      <c r="J53" s="189">
        <f t="shared" si="3"/>
        <v>0</v>
      </c>
      <c r="K53" s="2" t="s">
        <v>1222</v>
      </c>
      <c r="L53" s="44" t="s">
        <v>0</v>
      </c>
      <c r="M53" s="5">
        <f>(S53+P53)+(Q53/6)</f>
        <v>1.2996666666666667</v>
      </c>
      <c r="N53" s="179">
        <v>1.1660000000000001</v>
      </c>
      <c r="O53" s="180">
        <v>1.1559999999999999</v>
      </c>
      <c r="P53" s="180">
        <v>8.5999999999999993E-2</v>
      </c>
      <c r="Q53" s="180">
        <v>0.28599999999999998</v>
      </c>
      <c r="R53" s="180">
        <v>0.01</v>
      </c>
      <c r="S53" s="218">
        <f t="shared" si="4"/>
        <v>1.1659999999999999</v>
      </c>
    </row>
    <row r="54" spans="1:19" ht="13.15" customHeight="1">
      <c r="A54" s="48">
        <f>SUBTOTAL(3,$B$18:B54)</f>
        <v>37</v>
      </c>
      <c r="B54" s="8">
        <v>696244101155</v>
      </c>
      <c r="C54" s="1" t="s">
        <v>258</v>
      </c>
      <c r="D54" s="1" t="s">
        <v>1037</v>
      </c>
      <c r="E54" s="7">
        <v>330</v>
      </c>
      <c r="F54" s="39"/>
      <c r="G54" s="3">
        <v>64.219200000000001</v>
      </c>
      <c r="H54" s="3">
        <f t="shared" si="5"/>
        <v>0</v>
      </c>
      <c r="I54" s="188">
        <f t="shared" si="2"/>
        <v>70.641120000000001</v>
      </c>
      <c r="J54" s="189">
        <f t="shared" si="3"/>
        <v>0</v>
      </c>
      <c r="K54" s="2" t="s">
        <v>1222</v>
      </c>
      <c r="L54" s="44" t="s">
        <v>0</v>
      </c>
      <c r="M54" s="5">
        <f>S54+P54</f>
        <v>4.0887999999999991</v>
      </c>
      <c r="N54" s="179">
        <v>3.6729000000000003</v>
      </c>
      <c r="O54" s="180">
        <v>1.1559999999999999</v>
      </c>
      <c r="P54" s="180">
        <v>0.26400000000000001</v>
      </c>
      <c r="Q54" s="180">
        <v>0.4</v>
      </c>
      <c r="R54" s="180">
        <v>0.01</v>
      </c>
      <c r="S54" s="218">
        <f t="shared" si="4"/>
        <v>3.8247999999999993</v>
      </c>
    </row>
    <row r="55" spans="1:19" ht="14.45" customHeight="1">
      <c r="A55" s="48">
        <f>SUBTOTAL(3,$B$18:B55)</f>
        <v>38</v>
      </c>
      <c r="B55" s="8">
        <v>696244111550</v>
      </c>
      <c r="C55" s="1" t="s">
        <v>498</v>
      </c>
      <c r="D55" s="1" t="s">
        <v>616</v>
      </c>
      <c r="E55" s="7">
        <v>2500</v>
      </c>
      <c r="F55" s="39"/>
      <c r="G55" s="3">
        <v>400.9314</v>
      </c>
      <c r="H55" s="3">
        <f t="shared" si="5"/>
        <v>0</v>
      </c>
      <c r="I55" s="188">
        <f t="shared" si="2"/>
        <v>441.02454</v>
      </c>
      <c r="J55" s="189">
        <f t="shared" si="3"/>
        <v>0</v>
      </c>
      <c r="K55" s="2" t="s">
        <v>1222</v>
      </c>
      <c r="L55" s="44" t="s">
        <v>0</v>
      </c>
      <c r="M55" s="5">
        <f>S55+P55</f>
        <v>21.395</v>
      </c>
      <c r="N55" s="179">
        <v>25.555199999999999</v>
      </c>
      <c r="O55" s="180">
        <v>0.79859999999999998</v>
      </c>
      <c r="P55" s="180">
        <v>1.43</v>
      </c>
      <c r="Q55" s="180">
        <v>0</v>
      </c>
      <c r="R55" s="180">
        <v>0</v>
      </c>
      <c r="S55" s="218">
        <f t="shared" si="4"/>
        <v>19.965</v>
      </c>
    </row>
    <row r="56" spans="1:19" ht="13.15" customHeight="1">
      <c r="A56" s="48">
        <f>SUBTOTAL(3,$B$18:B56)</f>
        <v>39</v>
      </c>
      <c r="B56" s="8">
        <v>696244111574</v>
      </c>
      <c r="C56" s="1" t="s">
        <v>499</v>
      </c>
      <c r="D56" s="1" t="s">
        <v>617</v>
      </c>
      <c r="E56" s="7">
        <v>100</v>
      </c>
      <c r="F56" s="39"/>
      <c r="G56" s="3">
        <v>18.1662</v>
      </c>
      <c r="H56" s="3">
        <f t="shared" si="5"/>
        <v>0</v>
      </c>
      <c r="I56" s="188">
        <f t="shared" si="2"/>
        <v>19.98282</v>
      </c>
      <c r="J56" s="189">
        <f t="shared" si="3"/>
        <v>0</v>
      </c>
      <c r="K56" s="2" t="s">
        <v>1222</v>
      </c>
      <c r="L56" s="44" t="s">
        <v>0</v>
      </c>
      <c r="M56" s="5">
        <f>S56+P56</f>
        <v>0.88459999999999994</v>
      </c>
      <c r="N56" s="179">
        <v>0.79859999999999998</v>
      </c>
      <c r="O56" s="180">
        <v>0.79859999999999998</v>
      </c>
      <c r="P56" s="180">
        <v>7.8E-2</v>
      </c>
      <c r="Q56" s="180">
        <v>0.22800000000000001</v>
      </c>
      <c r="R56" s="180">
        <v>8.0000000000000002E-3</v>
      </c>
      <c r="S56" s="218">
        <f t="shared" si="4"/>
        <v>0.80659999999999998</v>
      </c>
    </row>
    <row r="57" spans="1:19" ht="13.15" customHeight="1">
      <c r="A57" s="48">
        <f>SUBTOTAL(3,$B$18:B57)</f>
        <v>40</v>
      </c>
      <c r="B57" s="8">
        <v>696244111598</v>
      </c>
      <c r="C57" s="1" t="s">
        <v>500</v>
      </c>
      <c r="D57" s="1" t="s">
        <v>1038</v>
      </c>
      <c r="E57" s="7">
        <v>500</v>
      </c>
      <c r="F57" s="39"/>
      <c r="G57" s="3">
        <v>80.376000000000005</v>
      </c>
      <c r="H57" s="3">
        <f t="shared" si="5"/>
        <v>0</v>
      </c>
      <c r="I57" s="188">
        <f t="shared" si="2"/>
        <v>88.413600000000002</v>
      </c>
      <c r="J57" s="189">
        <f t="shared" si="3"/>
        <v>0</v>
      </c>
      <c r="K57" s="2" t="s">
        <v>1222</v>
      </c>
      <c r="L57" s="44" t="s">
        <v>0</v>
      </c>
      <c r="M57" s="5">
        <f>S57+P57</f>
        <v>4.2670000000000003</v>
      </c>
      <c r="N57" s="179">
        <v>3.9929999999999999</v>
      </c>
      <c r="O57" s="180">
        <v>0.79859999999999998</v>
      </c>
      <c r="P57" s="180">
        <v>0.26400000000000001</v>
      </c>
      <c r="Q57" s="180">
        <v>0.4</v>
      </c>
      <c r="R57" s="180">
        <v>0.01</v>
      </c>
      <c r="S57" s="218">
        <f t="shared" si="4"/>
        <v>4.0030000000000001</v>
      </c>
    </row>
    <row r="58" spans="1:19" ht="14.45" customHeight="1">
      <c r="A58" s="48">
        <f>SUBTOTAL(3,$B$18:B58)</f>
        <v>41</v>
      </c>
      <c r="B58" s="8">
        <v>696244111857</v>
      </c>
      <c r="C58" s="1" t="s">
        <v>501</v>
      </c>
      <c r="D58" s="1" t="s">
        <v>618</v>
      </c>
      <c r="E58" s="7">
        <v>2500</v>
      </c>
      <c r="F58" s="39"/>
      <c r="G58" s="3">
        <v>522.68880000000001</v>
      </c>
      <c r="H58" s="3">
        <f t="shared" si="5"/>
        <v>0</v>
      </c>
      <c r="I58" s="188">
        <f t="shared" si="2"/>
        <v>574.95767999999998</v>
      </c>
      <c r="J58" s="189">
        <f t="shared" si="3"/>
        <v>0</v>
      </c>
      <c r="K58" s="2" t="s">
        <v>1222</v>
      </c>
      <c r="L58" s="44" t="s">
        <v>0</v>
      </c>
      <c r="M58" s="5">
        <f>S58+P58</f>
        <v>28.435000000000002</v>
      </c>
      <c r="N58" s="179">
        <v>25.92</v>
      </c>
      <c r="O58" s="180">
        <v>1.0802</v>
      </c>
      <c r="P58" s="180">
        <v>1.43</v>
      </c>
      <c r="Q58" s="180">
        <v>0</v>
      </c>
      <c r="R58" s="180">
        <v>0</v>
      </c>
      <c r="S58" s="218">
        <f t="shared" si="4"/>
        <v>27.005000000000003</v>
      </c>
    </row>
    <row r="59" spans="1:19" ht="13.15" customHeight="1">
      <c r="A59" s="48">
        <f>SUBTOTAL(3,$B$18:B59)</f>
        <v>42</v>
      </c>
      <c r="B59" s="8">
        <v>696244111871</v>
      </c>
      <c r="C59" s="1" t="s">
        <v>502</v>
      </c>
      <c r="D59" s="1" t="s">
        <v>619</v>
      </c>
      <c r="E59" s="7">
        <v>100</v>
      </c>
      <c r="F59" s="39"/>
      <c r="G59" s="3">
        <v>23.643599999999999</v>
      </c>
      <c r="H59" s="3">
        <f t="shared" si="5"/>
        <v>0</v>
      </c>
      <c r="I59" s="188">
        <f t="shared" si="2"/>
        <v>26.007960000000001</v>
      </c>
      <c r="J59" s="189">
        <f t="shared" si="3"/>
        <v>0</v>
      </c>
      <c r="K59" s="2" t="s">
        <v>1222</v>
      </c>
      <c r="L59" s="44" t="s">
        <v>0</v>
      </c>
      <c r="M59" s="5">
        <f>(S59+P59)+(Q59/6)</f>
        <v>1.2238666666666669</v>
      </c>
      <c r="N59" s="179">
        <v>1.0802</v>
      </c>
      <c r="O59" s="180">
        <v>1.0802</v>
      </c>
      <c r="P59" s="180">
        <v>8.5999999999999993E-2</v>
      </c>
      <c r="Q59" s="180">
        <v>0.28599999999999998</v>
      </c>
      <c r="R59" s="180">
        <v>0.01</v>
      </c>
      <c r="S59" s="218">
        <f t="shared" si="4"/>
        <v>1.0902000000000001</v>
      </c>
    </row>
    <row r="60" spans="1:19" ht="13.15" customHeight="1">
      <c r="A60" s="48">
        <f>SUBTOTAL(3,$B$18:B60)</f>
        <v>43</v>
      </c>
      <c r="B60" s="8">
        <v>696244111895</v>
      </c>
      <c r="C60" s="1" t="s">
        <v>503</v>
      </c>
      <c r="D60" s="1" t="s">
        <v>1039</v>
      </c>
      <c r="E60" s="7">
        <v>500</v>
      </c>
      <c r="F60" s="39"/>
      <c r="G60" s="3">
        <v>104.7234</v>
      </c>
      <c r="H60" s="3">
        <f t="shared" si="5"/>
        <v>0</v>
      </c>
      <c r="I60" s="188">
        <f t="shared" si="2"/>
        <v>115.19574</v>
      </c>
      <c r="J60" s="189">
        <f t="shared" si="3"/>
        <v>0</v>
      </c>
      <c r="K60" s="2" t="s">
        <v>1222</v>
      </c>
      <c r="L60" s="44" t="s">
        <v>0</v>
      </c>
      <c r="M60" s="5">
        <f>S60+P60</f>
        <v>5.6750000000000007</v>
      </c>
      <c r="N60" s="179">
        <v>5.4009999999999998</v>
      </c>
      <c r="O60" s="180">
        <v>1.0802</v>
      </c>
      <c r="P60" s="180">
        <v>0.26400000000000001</v>
      </c>
      <c r="Q60" s="180">
        <v>0.4</v>
      </c>
      <c r="R60" s="180">
        <v>0.01</v>
      </c>
      <c r="S60" s="218">
        <f t="shared" si="4"/>
        <v>5.4110000000000005</v>
      </c>
    </row>
    <row r="61" spans="1:19" ht="14.45" customHeight="1">
      <c r="A61" s="48">
        <f>SUBTOTAL(3,$B$18:B61)</f>
        <v>44</v>
      </c>
      <c r="B61" s="8">
        <v>696244100073</v>
      </c>
      <c r="C61" s="1" t="s">
        <v>257</v>
      </c>
      <c r="D61" s="1" t="s">
        <v>620</v>
      </c>
      <c r="E61" s="7">
        <v>2200</v>
      </c>
      <c r="F61" s="39"/>
      <c r="G61" s="3">
        <v>395.07659999999998</v>
      </c>
      <c r="H61" s="3">
        <f t="shared" si="5"/>
        <v>0</v>
      </c>
      <c r="I61" s="188">
        <f t="shared" si="2"/>
        <v>434.58425999999997</v>
      </c>
      <c r="J61" s="189">
        <f t="shared" si="3"/>
        <v>0</v>
      </c>
      <c r="K61" s="2" t="s">
        <v>1222</v>
      </c>
      <c r="L61" s="44" t="s">
        <v>0</v>
      </c>
      <c r="M61" s="5">
        <f>S61+P61</f>
        <v>28.093999999999998</v>
      </c>
      <c r="N61" s="179">
        <v>26.523199999999999</v>
      </c>
      <c r="O61" s="180">
        <v>1.212</v>
      </c>
      <c r="P61" s="180">
        <v>1.43</v>
      </c>
      <c r="Q61" s="180">
        <v>0</v>
      </c>
      <c r="R61" s="180">
        <v>0</v>
      </c>
      <c r="S61" s="218">
        <f t="shared" si="4"/>
        <v>26.663999999999998</v>
      </c>
    </row>
    <row r="62" spans="1:19" ht="13.15" customHeight="1">
      <c r="A62" s="48">
        <f>SUBTOTAL(3,$B$18:B62)</f>
        <v>45</v>
      </c>
      <c r="B62" s="8">
        <v>696244100349</v>
      </c>
      <c r="C62" s="1" t="s">
        <v>256</v>
      </c>
      <c r="D62" s="1" t="s">
        <v>621</v>
      </c>
      <c r="E62" s="7">
        <v>100</v>
      </c>
      <c r="F62" s="39"/>
      <c r="G62" s="3">
        <v>22.450200000000002</v>
      </c>
      <c r="H62" s="3">
        <f t="shared" si="5"/>
        <v>0</v>
      </c>
      <c r="I62" s="188">
        <f t="shared" si="2"/>
        <v>24.695220000000003</v>
      </c>
      <c r="J62" s="189">
        <f t="shared" si="3"/>
        <v>0</v>
      </c>
      <c r="K62" s="2" t="s">
        <v>1222</v>
      </c>
      <c r="L62" s="44" t="s">
        <v>0</v>
      </c>
      <c r="M62" s="5">
        <f>(S62+P62)+(Q62/6)</f>
        <v>1.3556666666666668</v>
      </c>
      <c r="N62" s="179">
        <v>1.2056</v>
      </c>
      <c r="O62" s="180">
        <v>1.212</v>
      </c>
      <c r="P62" s="180">
        <v>8.5999999999999993E-2</v>
      </c>
      <c r="Q62" s="180">
        <v>0.28599999999999998</v>
      </c>
      <c r="R62" s="180">
        <v>0.01</v>
      </c>
      <c r="S62" s="218">
        <f t="shared" si="4"/>
        <v>1.222</v>
      </c>
    </row>
    <row r="63" spans="1:19" ht="13.15" customHeight="1">
      <c r="A63" s="48">
        <f>SUBTOTAL(3,$B$18:B63)</f>
        <v>46</v>
      </c>
      <c r="B63" s="8">
        <v>696244100219</v>
      </c>
      <c r="C63" s="1" t="s">
        <v>255</v>
      </c>
      <c r="D63" s="1" t="s">
        <v>1040</v>
      </c>
      <c r="E63" s="7">
        <v>350</v>
      </c>
      <c r="F63" s="39"/>
      <c r="G63" s="3">
        <v>72.715800000000002</v>
      </c>
      <c r="H63" s="3">
        <f t="shared" si="5"/>
        <v>0</v>
      </c>
      <c r="I63" s="188">
        <f t="shared" si="2"/>
        <v>79.987380000000002</v>
      </c>
      <c r="J63" s="189">
        <f t="shared" si="3"/>
        <v>0</v>
      </c>
      <c r="K63" s="2" t="s">
        <v>1222</v>
      </c>
      <c r="L63" s="44" t="s">
        <v>0</v>
      </c>
      <c r="M63" s="5">
        <f>S63+P63</f>
        <v>4.516</v>
      </c>
      <c r="N63" s="179">
        <v>4.2195999999999998</v>
      </c>
      <c r="O63" s="180">
        <v>1.212</v>
      </c>
      <c r="P63" s="180">
        <v>0.26400000000000001</v>
      </c>
      <c r="Q63" s="180">
        <v>0.4</v>
      </c>
      <c r="R63" s="180">
        <v>0.01</v>
      </c>
      <c r="S63" s="218">
        <f t="shared" si="4"/>
        <v>4.2519999999999998</v>
      </c>
    </row>
    <row r="64" spans="1:19" ht="14.45" customHeight="1">
      <c r="A64" s="48">
        <f>SUBTOTAL(3,$B$18:B64)</f>
        <v>47</v>
      </c>
      <c r="B64" s="8">
        <v>696244100080</v>
      </c>
      <c r="C64" s="1" t="s">
        <v>254</v>
      </c>
      <c r="D64" s="1" t="s">
        <v>622</v>
      </c>
      <c r="E64" s="7">
        <v>2000</v>
      </c>
      <c r="F64" s="39"/>
      <c r="G64" s="3">
        <v>409.428</v>
      </c>
      <c r="H64" s="3">
        <f t="shared" si="5"/>
        <v>0</v>
      </c>
      <c r="I64" s="188">
        <f t="shared" si="2"/>
        <v>450.37080000000003</v>
      </c>
      <c r="J64" s="189">
        <f t="shared" si="3"/>
        <v>0</v>
      </c>
      <c r="K64" s="2" t="s">
        <v>1222</v>
      </c>
      <c r="L64" s="44" t="s">
        <v>0</v>
      </c>
      <c r="M64" s="5">
        <f>S64+P64</f>
        <v>27.71</v>
      </c>
      <c r="N64" s="179">
        <v>26.092000000000006</v>
      </c>
      <c r="O64" s="180">
        <v>1.3140000000000001</v>
      </c>
      <c r="P64" s="180">
        <v>1.43</v>
      </c>
      <c r="Q64" s="180">
        <v>0</v>
      </c>
      <c r="R64" s="180">
        <v>0</v>
      </c>
      <c r="S64" s="218">
        <f t="shared" si="4"/>
        <v>26.28</v>
      </c>
    </row>
    <row r="65" spans="1:19" ht="13.15" customHeight="1">
      <c r="A65" s="48">
        <f>SUBTOTAL(3,$B$18:B65)</f>
        <v>48</v>
      </c>
      <c r="B65" s="8">
        <v>696244100356</v>
      </c>
      <c r="C65" s="1" t="s">
        <v>253</v>
      </c>
      <c r="D65" s="1" t="s">
        <v>623</v>
      </c>
      <c r="E65" s="7">
        <v>100</v>
      </c>
      <c r="F65" s="39"/>
      <c r="G65" s="3">
        <v>25.602</v>
      </c>
      <c r="H65" s="3">
        <f t="shared" si="5"/>
        <v>0</v>
      </c>
      <c r="I65" s="188">
        <f t="shared" si="2"/>
        <v>28.162199999999999</v>
      </c>
      <c r="J65" s="189">
        <f t="shared" si="3"/>
        <v>0</v>
      </c>
      <c r="K65" s="2" t="s">
        <v>1222</v>
      </c>
      <c r="L65" s="44" t="s">
        <v>0</v>
      </c>
      <c r="M65" s="5">
        <f>(S65+P65)+(Q65/6)</f>
        <v>1.4576666666666669</v>
      </c>
      <c r="N65" s="179">
        <v>1.3046000000000002</v>
      </c>
      <c r="O65" s="180">
        <v>1.3140000000000001</v>
      </c>
      <c r="P65" s="180">
        <v>8.5999999999999993E-2</v>
      </c>
      <c r="Q65" s="180">
        <v>0.28599999999999998</v>
      </c>
      <c r="R65" s="180">
        <v>0.01</v>
      </c>
      <c r="S65" s="218">
        <f t="shared" si="4"/>
        <v>1.3240000000000001</v>
      </c>
    </row>
    <row r="66" spans="1:19" ht="13.15" customHeight="1">
      <c r="A66" s="48">
        <f>SUBTOTAL(3,$B$18:B66)</f>
        <v>49</v>
      </c>
      <c r="B66" s="8">
        <v>696244100226</v>
      </c>
      <c r="C66" s="1" t="s">
        <v>252</v>
      </c>
      <c r="D66" s="1" t="s">
        <v>1041</v>
      </c>
      <c r="E66" s="7">
        <v>295</v>
      </c>
      <c r="F66" s="39"/>
      <c r="G66" s="3">
        <v>72.715800000000002</v>
      </c>
      <c r="H66" s="3">
        <f t="shared" si="5"/>
        <v>0</v>
      </c>
      <c r="I66" s="188">
        <f t="shared" si="2"/>
        <v>79.987380000000002</v>
      </c>
      <c r="J66" s="189">
        <f t="shared" si="3"/>
        <v>0</v>
      </c>
      <c r="K66" s="2" t="s">
        <v>1222</v>
      </c>
      <c r="L66" s="44" t="s">
        <v>0</v>
      </c>
      <c r="M66" s="5">
        <f>S66+P66</f>
        <v>4.1502999999999997</v>
      </c>
      <c r="N66" s="179">
        <v>3.8485700000000005</v>
      </c>
      <c r="O66" s="180">
        <v>1.3140000000000001</v>
      </c>
      <c r="P66" s="180">
        <v>0.26400000000000001</v>
      </c>
      <c r="Q66" s="180">
        <v>0.4</v>
      </c>
      <c r="R66" s="180">
        <v>0.01</v>
      </c>
      <c r="S66" s="218">
        <f t="shared" si="4"/>
        <v>3.8862999999999999</v>
      </c>
    </row>
    <row r="67" spans="1:19" ht="14.45" customHeight="1">
      <c r="A67" s="48">
        <f>SUBTOTAL(3,$B$18:B67)</f>
        <v>50</v>
      </c>
      <c r="B67" s="8">
        <v>696244101261</v>
      </c>
      <c r="C67" s="1" t="s">
        <v>251</v>
      </c>
      <c r="D67" s="1" t="s">
        <v>624</v>
      </c>
      <c r="E67" s="7">
        <v>1500</v>
      </c>
      <c r="F67" s="39"/>
      <c r="G67" s="3">
        <v>296.0652</v>
      </c>
      <c r="H67" s="3">
        <f t="shared" si="5"/>
        <v>0</v>
      </c>
      <c r="I67" s="188">
        <f t="shared" si="2"/>
        <v>325.67171999999999</v>
      </c>
      <c r="J67" s="189">
        <f t="shared" si="3"/>
        <v>0</v>
      </c>
      <c r="K67" s="2" t="s">
        <v>1222</v>
      </c>
      <c r="L67" s="44" t="s">
        <v>0</v>
      </c>
      <c r="M67" s="5">
        <f>S67+P67</f>
        <v>23.63</v>
      </c>
      <c r="N67" s="179">
        <v>22.737000000000005</v>
      </c>
      <c r="O67" s="180">
        <v>1.48</v>
      </c>
      <c r="P67" s="180">
        <v>1.43</v>
      </c>
      <c r="Q67" s="180">
        <v>0</v>
      </c>
      <c r="R67" s="180">
        <v>0</v>
      </c>
      <c r="S67" s="218">
        <f t="shared" si="4"/>
        <v>22.2</v>
      </c>
    </row>
    <row r="68" spans="1:19" ht="13.15" customHeight="1">
      <c r="A68" s="48">
        <f>SUBTOTAL(3,$B$18:B68)</f>
        <v>51</v>
      </c>
      <c r="B68" s="8">
        <v>696244101285</v>
      </c>
      <c r="C68" s="1" t="s">
        <v>250</v>
      </c>
      <c r="D68" s="1" t="s">
        <v>625</v>
      </c>
      <c r="E68" s="7">
        <v>100</v>
      </c>
      <c r="F68" s="39"/>
      <c r="G68" s="3">
        <v>27.336000000000002</v>
      </c>
      <c r="H68" s="3">
        <f t="shared" si="5"/>
        <v>0</v>
      </c>
      <c r="I68" s="188">
        <f t="shared" si="2"/>
        <v>30.069600000000001</v>
      </c>
      <c r="J68" s="189">
        <f t="shared" si="3"/>
        <v>0</v>
      </c>
      <c r="K68" s="2" t="s">
        <v>1222</v>
      </c>
      <c r="L68" s="44" t="s">
        <v>0</v>
      </c>
      <c r="M68" s="5">
        <f>(S68+P68)+(Q68/6)</f>
        <v>1.6236666666666668</v>
      </c>
      <c r="N68" s="179">
        <v>1.5158000000000003</v>
      </c>
      <c r="O68" s="180">
        <v>1.48</v>
      </c>
      <c r="P68" s="180">
        <v>8.5999999999999993E-2</v>
      </c>
      <c r="Q68" s="180">
        <v>0.28599999999999998</v>
      </c>
      <c r="R68" s="180">
        <v>0.01</v>
      </c>
      <c r="S68" s="218">
        <f t="shared" si="4"/>
        <v>1.49</v>
      </c>
    </row>
    <row r="69" spans="1:19" ht="13.15" customHeight="1">
      <c r="A69" s="48">
        <f>SUBTOTAL(3,$B$18:B69)</f>
        <v>52</v>
      </c>
      <c r="B69" s="8">
        <v>696244101308</v>
      </c>
      <c r="C69" s="1" t="s">
        <v>249</v>
      </c>
      <c r="D69" s="1" t="s">
        <v>1042</v>
      </c>
      <c r="E69" s="7">
        <v>270</v>
      </c>
      <c r="F69" s="39"/>
      <c r="G69" s="3">
        <v>64.219200000000001</v>
      </c>
      <c r="H69" s="3">
        <f t="shared" si="5"/>
        <v>0</v>
      </c>
      <c r="I69" s="188">
        <f t="shared" si="2"/>
        <v>70.641120000000001</v>
      </c>
      <c r="J69" s="189">
        <f t="shared" si="3"/>
        <v>0</v>
      </c>
      <c r="K69" s="2" t="s">
        <v>1222</v>
      </c>
      <c r="L69" s="44" t="s">
        <v>0</v>
      </c>
      <c r="M69" s="5">
        <f>S69+P69</f>
        <v>4.2700000000000005</v>
      </c>
      <c r="N69" s="179">
        <v>4.0926600000000004</v>
      </c>
      <c r="O69" s="180">
        <v>1.48</v>
      </c>
      <c r="P69" s="180">
        <v>0.26400000000000001</v>
      </c>
      <c r="Q69" s="180">
        <v>0.4</v>
      </c>
      <c r="R69" s="180">
        <v>0.01</v>
      </c>
      <c r="S69" s="218">
        <f t="shared" si="4"/>
        <v>4.0060000000000002</v>
      </c>
    </row>
    <row r="70" spans="1:19" ht="14.45" customHeight="1">
      <c r="A70" s="48">
        <f>SUBTOTAL(3,$B$18:B70)</f>
        <v>53</v>
      </c>
      <c r="B70" s="8">
        <v>696244100103</v>
      </c>
      <c r="C70" s="1" t="s">
        <v>248</v>
      </c>
      <c r="D70" s="1" t="s">
        <v>626</v>
      </c>
      <c r="E70" s="7">
        <v>1200</v>
      </c>
      <c r="F70" s="39"/>
      <c r="G70" s="3">
        <v>277.11360000000002</v>
      </c>
      <c r="H70" s="3">
        <f t="shared" si="5"/>
        <v>0</v>
      </c>
      <c r="I70" s="188">
        <f t="shared" si="2"/>
        <v>304.82496000000003</v>
      </c>
      <c r="J70" s="189">
        <f t="shared" si="3"/>
        <v>0</v>
      </c>
      <c r="K70" s="2" t="s">
        <v>1222</v>
      </c>
      <c r="L70" s="44" t="s">
        <v>0</v>
      </c>
      <c r="M70" s="5">
        <f>S70+P70</f>
        <v>21.254000000000001</v>
      </c>
      <c r="N70" s="179">
        <v>19.773600000000002</v>
      </c>
      <c r="O70" s="180">
        <v>1.6519999999999999</v>
      </c>
      <c r="P70" s="180">
        <v>1.43</v>
      </c>
      <c r="Q70" s="180">
        <v>0</v>
      </c>
      <c r="R70" s="180">
        <v>0</v>
      </c>
      <c r="S70" s="218">
        <f t="shared" si="4"/>
        <v>19.824000000000002</v>
      </c>
    </row>
    <row r="71" spans="1:19" ht="12.75">
      <c r="A71" s="48">
        <f>SUBTOTAL(3,$B$18:B71)</f>
        <v>54</v>
      </c>
      <c r="B71" s="8">
        <v>696244100370</v>
      </c>
      <c r="C71" s="1" t="s">
        <v>247</v>
      </c>
      <c r="D71" s="1" t="s">
        <v>627</v>
      </c>
      <c r="E71" s="7">
        <v>50</v>
      </c>
      <c r="F71" s="39"/>
      <c r="G71" s="3">
        <v>16.524000000000001</v>
      </c>
      <c r="H71" s="3">
        <f t="shared" si="5"/>
        <v>0</v>
      </c>
      <c r="I71" s="188">
        <f t="shared" si="2"/>
        <v>18.176400000000001</v>
      </c>
      <c r="J71" s="189">
        <f t="shared" si="3"/>
        <v>0</v>
      </c>
      <c r="K71" s="2" t="s">
        <v>1222</v>
      </c>
      <c r="L71" s="44" t="s">
        <v>0</v>
      </c>
      <c r="M71" s="5">
        <f>(S71+P71)+(Q71/6)</f>
        <v>0.95199999999999996</v>
      </c>
      <c r="N71" s="179">
        <v>0.82390000000000008</v>
      </c>
      <c r="O71" s="180">
        <v>1.6519999999999999</v>
      </c>
      <c r="P71" s="180">
        <v>7.8E-2</v>
      </c>
      <c r="Q71" s="180">
        <v>0.22800000000000001</v>
      </c>
      <c r="R71" s="180">
        <v>0.01</v>
      </c>
      <c r="S71" s="218">
        <f t="shared" si="4"/>
        <v>0.83599999999999997</v>
      </c>
    </row>
    <row r="72" spans="1:19" ht="13.15" customHeight="1">
      <c r="A72" s="48">
        <f>SUBTOTAL(3,$B$18:B72)</f>
        <v>55</v>
      </c>
      <c r="B72" s="8">
        <v>696244100240</v>
      </c>
      <c r="C72" s="1" t="s">
        <v>246</v>
      </c>
      <c r="D72" s="1" t="s">
        <v>1043</v>
      </c>
      <c r="E72" s="7">
        <v>225</v>
      </c>
      <c r="F72" s="39"/>
      <c r="G72" s="3">
        <v>64.219200000000001</v>
      </c>
      <c r="H72" s="3">
        <f t="shared" si="5"/>
        <v>0</v>
      </c>
      <c r="I72" s="188">
        <f t="shared" si="2"/>
        <v>70.641120000000001</v>
      </c>
      <c r="J72" s="189">
        <f t="shared" si="3"/>
        <v>0</v>
      </c>
      <c r="K72" s="2" t="s">
        <v>1222</v>
      </c>
      <c r="L72" s="44" t="s">
        <v>0</v>
      </c>
      <c r="M72" s="5">
        <f>S72+P72</f>
        <v>3.9909999999999997</v>
      </c>
      <c r="N72" s="179">
        <v>3.7075500000000008</v>
      </c>
      <c r="O72" s="180">
        <v>1.6519999999999999</v>
      </c>
      <c r="P72" s="180">
        <v>0.26400000000000001</v>
      </c>
      <c r="Q72" s="180">
        <v>0.4</v>
      </c>
      <c r="R72" s="180">
        <v>0.01</v>
      </c>
      <c r="S72" s="218">
        <f t="shared" si="4"/>
        <v>3.7269999999999999</v>
      </c>
    </row>
    <row r="73" spans="1:19" ht="14.45" customHeight="1">
      <c r="A73" s="48">
        <f>SUBTOTAL(3,$B$18:B73)</f>
        <v>56</v>
      </c>
      <c r="B73" s="8">
        <v>696244100110</v>
      </c>
      <c r="C73" s="1" t="s">
        <v>245</v>
      </c>
      <c r="D73" s="1" t="s">
        <v>628</v>
      </c>
      <c r="E73" s="7">
        <v>1000</v>
      </c>
      <c r="F73" s="39"/>
      <c r="G73" s="3">
        <v>264.11880000000002</v>
      </c>
      <c r="H73" s="3">
        <f t="shared" si="5"/>
        <v>0</v>
      </c>
      <c r="I73" s="188">
        <f t="shared" si="2"/>
        <v>290.53068000000002</v>
      </c>
      <c r="J73" s="189">
        <f t="shared" si="3"/>
        <v>0</v>
      </c>
      <c r="K73" s="2" t="s">
        <v>1222</v>
      </c>
      <c r="L73" s="44" t="s">
        <v>0</v>
      </c>
      <c r="M73" s="5">
        <f>S73+P73</f>
        <v>20.239999999999998</v>
      </c>
      <c r="N73" s="179">
        <v>18.810000000000002</v>
      </c>
      <c r="O73" s="180">
        <v>1.881</v>
      </c>
      <c r="P73" s="180">
        <v>1.43</v>
      </c>
      <c r="Q73" s="180">
        <v>0</v>
      </c>
      <c r="R73" s="180">
        <v>0</v>
      </c>
      <c r="S73" s="218">
        <f t="shared" si="4"/>
        <v>18.809999999999999</v>
      </c>
    </row>
    <row r="74" spans="1:19" ht="12.75">
      <c r="A74" s="48">
        <f>SUBTOTAL(3,$B$18:B74)</f>
        <v>57</v>
      </c>
      <c r="B74" s="8">
        <v>696244100387</v>
      </c>
      <c r="C74" s="1" t="s">
        <v>244</v>
      </c>
      <c r="D74" s="1" t="s">
        <v>629</v>
      </c>
      <c r="E74" s="7">
        <v>50</v>
      </c>
      <c r="F74" s="39"/>
      <c r="G74" s="3">
        <v>18.7272</v>
      </c>
      <c r="H74" s="3">
        <f t="shared" si="5"/>
        <v>0</v>
      </c>
      <c r="I74" s="188">
        <f t="shared" si="2"/>
        <v>20.599920000000001</v>
      </c>
      <c r="J74" s="189">
        <f t="shared" si="3"/>
        <v>0</v>
      </c>
      <c r="K74" s="2" t="s">
        <v>1222</v>
      </c>
      <c r="L74" s="44" t="s">
        <v>0</v>
      </c>
      <c r="M74" s="5">
        <f>(S74+P74)+(Q74/6)</f>
        <v>1.0665</v>
      </c>
      <c r="N74" s="179">
        <v>0.9405</v>
      </c>
      <c r="O74" s="180">
        <v>1.881</v>
      </c>
      <c r="P74" s="180">
        <v>7.8E-2</v>
      </c>
      <c r="Q74" s="180">
        <v>0.22800000000000001</v>
      </c>
      <c r="R74" s="180">
        <v>0.01</v>
      </c>
      <c r="S74" s="218">
        <f t="shared" si="4"/>
        <v>0.95050000000000001</v>
      </c>
    </row>
    <row r="75" spans="1:19" ht="13.15" customHeight="1">
      <c r="A75" s="48">
        <f>SUBTOTAL(3,$B$18:B75)</f>
        <v>58</v>
      </c>
      <c r="B75" s="8">
        <v>696244100257</v>
      </c>
      <c r="C75" s="1" t="s">
        <v>243</v>
      </c>
      <c r="D75" s="1" t="s">
        <v>1044</v>
      </c>
      <c r="E75" s="7">
        <v>200</v>
      </c>
      <c r="F75" s="39"/>
      <c r="G75" s="3">
        <v>64.219200000000001</v>
      </c>
      <c r="H75" s="3">
        <f t="shared" si="5"/>
        <v>0</v>
      </c>
      <c r="I75" s="188">
        <f t="shared" si="2"/>
        <v>70.641120000000001</v>
      </c>
      <c r="J75" s="189">
        <f t="shared" si="3"/>
        <v>0</v>
      </c>
      <c r="K75" s="2" t="s">
        <v>1222</v>
      </c>
      <c r="L75" s="44" t="s">
        <v>0</v>
      </c>
      <c r="M75" s="5">
        <f>S75+P75</f>
        <v>4.0359999999999996</v>
      </c>
      <c r="N75" s="179">
        <v>3.762</v>
      </c>
      <c r="O75" s="180">
        <v>1.881</v>
      </c>
      <c r="P75" s="180">
        <v>0.26400000000000001</v>
      </c>
      <c r="Q75" s="180">
        <v>0.4</v>
      </c>
      <c r="R75" s="180">
        <v>0.01</v>
      </c>
      <c r="S75" s="218">
        <f t="shared" si="4"/>
        <v>3.7719999999999998</v>
      </c>
    </row>
    <row r="76" spans="1:19" ht="14.45" customHeight="1">
      <c r="A76" s="48">
        <f>SUBTOTAL(3,$B$18:B76)</f>
        <v>59</v>
      </c>
      <c r="B76" s="8">
        <v>696244100127</v>
      </c>
      <c r="C76" s="1" t="s">
        <v>242</v>
      </c>
      <c r="D76" s="1" t="s">
        <v>630</v>
      </c>
      <c r="E76" s="7">
        <v>800</v>
      </c>
      <c r="F76" s="39"/>
      <c r="G76" s="3">
        <v>255.714</v>
      </c>
      <c r="H76" s="3">
        <f t="shared" si="5"/>
        <v>0</v>
      </c>
      <c r="I76" s="188">
        <f t="shared" si="2"/>
        <v>281.28539999999998</v>
      </c>
      <c r="J76" s="189">
        <f t="shared" si="3"/>
        <v>0</v>
      </c>
      <c r="K76" s="2" t="s">
        <v>1222</v>
      </c>
      <c r="L76" s="44" t="s">
        <v>0</v>
      </c>
      <c r="M76" s="5">
        <f>S76+P76</f>
        <v>18.134</v>
      </c>
      <c r="N76" s="179">
        <v>16.0688</v>
      </c>
      <c r="O76" s="180">
        <v>2.0880000000000001</v>
      </c>
      <c r="P76" s="180">
        <v>1.43</v>
      </c>
      <c r="Q76" s="180">
        <v>0</v>
      </c>
      <c r="R76" s="180">
        <v>0</v>
      </c>
      <c r="S76" s="218">
        <f t="shared" si="4"/>
        <v>16.704000000000001</v>
      </c>
    </row>
    <row r="77" spans="1:19" ht="13.15" customHeight="1">
      <c r="A77" s="48">
        <f>SUBTOTAL(3,$B$18:B77)</f>
        <v>60</v>
      </c>
      <c r="B77" s="8">
        <v>696244100394</v>
      </c>
      <c r="C77" s="1" t="s">
        <v>241</v>
      </c>
      <c r="D77" s="1" t="s">
        <v>631</v>
      </c>
      <c r="E77" s="7">
        <v>50</v>
      </c>
      <c r="F77" s="39"/>
      <c r="G77" s="3">
        <v>21.848400000000002</v>
      </c>
      <c r="H77" s="3">
        <f t="shared" si="5"/>
        <v>0</v>
      </c>
      <c r="I77" s="188">
        <f t="shared" si="2"/>
        <v>24.033240000000003</v>
      </c>
      <c r="J77" s="189">
        <f t="shared" si="3"/>
        <v>0</v>
      </c>
      <c r="K77" s="2" t="s">
        <v>1222</v>
      </c>
      <c r="L77" s="44" t="s">
        <v>0</v>
      </c>
      <c r="M77" s="5">
        <f>(S77+P77)+(Q77/4)</f>
        <v>1.3085</v>
      </c>
      <c r="N77" s="179">
        <v>1.0043</v>
      </c>
      <c r="O77" s="180">
        <v>2.0880000000000001</v>
      </c>
      <c r="P77" s="180">
        <v>0.158</v>
      </c>
      <c r="Q77" s="180">
        <v>0.38600000000000001</v>
      </c>
      <c r="R77" s="180">
        <v>0.01</v>
      </c>
      <c r="S77" s="218">
        <f t="shared" si="4"/>
        <v>1.054</v>
      </c>
    </row>
    <row r="78" spans="1:19" ht="13.15" customHeight="1">
      <c r="A78" s="48">
        <f>SUBTOTAL(3,$B$18:B78)</f>
        <v>61</v>
      </c>
      <c r="B78" s="8">
        <v>696244100264</v>
      </c>
      <c r="C78" s="1" t="s">
        <v>240</v>
      </c>
      <c r="D78" s="1" t="s">
        <v>1045</v>
      </c>
      <c r="E78" s="7">
        <v>170</v>
      </c>
      <c r="F78" s="39"/>
      <c r="G78" s="3">
        <v>64.219200000000001</v>
      </c>
      <c r="H78" s="3">
        <f t="shared" si="5"/>
        <v>0</v>
      </c>
      <c r="I78" s="188">
        <f t="shared" si="2"/>
        <v>70.641120000000001</v>
      </c>
      <c r="J78" s="189">
        <f t="shared" si="3"/>
        <v>0</v>
      </c>
      <c r="K78" s="2" t="s">
        <v>1222</v>
      </c>
      <c r="L78" s="44" t="s">
        <v>0</v>
      </c>
      <c r="M78" s="5">
        <f>S78+P78</f>
        <v>3.8235999999999999</v>
      </c>
      <c r="N78" s="179">
        <v>3.4146199999999998</v>
      </c>
      <c r="O78" s="180">
        <v>2.0880000000000001</v>
      </c>
      <c r="P78" s="180">
        <v>0.26400000000000001</v>
      </c>
      <c r="Q78" s="180">
        <v>0.4</v>
      </c>
      <c r="R78" s="180">
        <v>0.01</v>
      </c>
      <c r="S78" s="218">
        <f t="shared" si="4"/>
        <v>3.5595999999999997</v>
      </c>
    </row>
    <row r="79" spans="1:19" ht="14.45" customHeight="1">
      <c r="A79" s="48">
        <f>SUBTOTAL(3,$B$18:B79)</f>
        <v>62</v>
      </c>
      <c r="B79" s="8">
        <v>696244111918</v>
      </c>
      <c r="C79" s="1" t="s">
        <v>504</v>
      </c>
      <c r="D79" s="1" t="s">
        <v>632</v>
      </c>
      <c r="E79" s="7">
        <v>1200</v>
      </c>
      <c r="F79" s="39"/>
      <c r="G79" s="3">
        <v>573.59</v>
      </c>
      <c r="H79" s="3">
        <f t="shared" si="5"/>
        <v>0</v>
      </c>
      <c r="I79" s="188">
        <f t="shared" si="2"/>
        <v>630.94900000000007</v>
      </c>
      <c r="J79" s="189">
        <f t="shared" si="3"/>
        <v>0</v>
      </c>
      <c r="K79" s="2" t="s">
        <v>1222</v>
      </c>
      <c r="L79" s="44" t="s">
        <v>0</v>
      </c>
      <c r="M79" s="5">
        <f>S79+P79</f>
        <v>29.968400000000003</v>
      </c>
      <c r="N79" s="179">
        <v>28.53</v>
      </c>
      <c r="O79" s="180">
        <v>2.3782000000000001</v>
      </c>
      <c r="P79" s="180">
        <v>1.43</v>
      </c>
      <c r="Q79" s="180">
        <v>0</v>
      </c>
      <c r="R79" s="180">
        <v>0</v>
      </c>
      <c r="S79" s="218">
        <f t="shared" si="4"/>
        <v>28.538400000000003</v>
      </c>
    </row>
    <row r="80" spans="1:19" ht="12.75">
      <c r="A80" s="48">
        <f>SUBTOTAL(3,$B$18:B80)</f>
        <v>63</v>
      </c>
      <c r="B80" s="8">
        <v>696244111932</v>
      </c>
      <c r="C80" s="1" t="s">
        <v>505</v>
      </c>
      <c r="D80" s="1" t="s">
        <v>633</v>
      </c>
      <c r="E80" s="7">
        <v>50</v>
      </c>
      <c r="F80" s="39"/>
      <c r="G80" s="3">
        <v>28.85</v>
      </c>
      <c r="H80" s="3">
        <f t="shared" si="5"/>
        <v>0</v>
      </c>
      <c r="I80" s="188">
        <f t="shared" si="2"/>
        <v>31.735000000000003</v>
      </c>
      <c r="J80" s="189">
        <f t="shared" si="3"/>
        <v>0</v>
      </c>
      <c r="K80" s="2" t="s">
        <v>1222</v>
      </c>
      <c r="L80" s="44" t="s">
        <v>0</v>
      </c>
      <c r="M80" s="5">
        <f>(S80+P80)+(Q80/6)</f>
        <v>1.3151000000000002</v>
      </c>
      <c r="N80" s="179">
        <v>1.1891</v>
      </c>
      <c r="O80" s="180">
        <v>2.3782000000000001</v>
      </c>
      <c r="P80" s="180">
        <v>7.8E-2</v>
      </c>
      <c r="Q80" s="180">
        <v>0.22800000000000001</v>
      </c>
      <c r="R80" s="180">
        <v>0.01</v>
      </c>
      <c r="S80" s="218">
        <f t="shared" si="4"/>
        <v>1.1991000000000001</v>
      </c>
    </row>
    <row r="81" spans="1:19" ht="13.15" customHeight="1">
      <c r="A81" s="48">
        <f>SUBTOTAL(3,$B$18:B81)</f>
        <v>64</v>
      </c>
      <c r="B81" s="8">
        <v>696244111956</v>
      </c>
      <c r="C81" s="1" t="s">
        <v>506</v>
      </c>
      <c r="D81" s="1" t="s">
        <v>1046</v>
      </c>
      <c r="E81" s="7">
        <v>125</v>
      </c>
      <c r="F81" s="39"/>
      <c r="G81" s="3">
        <v>62.96</v>
      </c>
      <c r="H81" s="3">
        <f t="shared" si="5"/>
        <v>0</v>
      </c>
      <c r="I81" s="188">
        <f t="shared" si="2"/>
        <v>69.256</v>
      </c>
      <c r="J81" s="189">
        <f t="shared" si="3"/>
        <v>0</v>
      </c>
      <c r="K81" s="2" t="s">
        <v>1222</v>
      </c>
      <c r="L81" s="44" t="s">
        <v>0</v>
      </c>
      <c r="M81" s="5">
        <f>S81+P81</f>
        <v>3.2467499999999996</v>
      </c>
      <c r="N81" s="179">
        <v>2.9727999999999999</v>
      </c>
      <c r="O81" s="180">
        <v>2.3782000000000001</v>
      </c>
      <c r="P81" s="180">
        <v>0.26400000000000001</v>
      </c>
      <c r="Q81" s="180">
        <v>0.4</v>
      </c>
      <c r="R81" s="180">
        <v>0.01</v>
      </c>
      <c r="S81" s="218">
        <f t="shared" si="4"/>
        <v>2.9827499999999998</v>
      </c>
    </row>
    <row r="82" spans="1:19" ht="14.45" customHeight="1">
      <c r="A82" s="48">
        <f>SUBTOTAL(3,$B$18:B82)</f>
        <v>65</v>
      </c>
      <c r="B82" s="8">
        <v>696244111970</v>
      </c>
      <c r="C82" s="1" t="s">
        <v>533</v>
      </c>
      <c r="D82" s="1" t="s">
        <v>634</v>
      </c>
      <c r="E82" s="7">
        <v>800</v>
      </c>
      <c r="F82" s="6"/>
      <c r="G82" s="3">
        <v>408.51</v>
      </c>
      <c r="H82" s="3">
        <f t="shared" si="5"/>
        <v>0</v>
      </c>
      <c r="I82" s="188">
        <f t="shared" si="2"/>
        <v>449.36099999999999</v>
      </c>
      <c r="J82" s="189">
        <f t="shared" si="3"/>
        <v>0</v>
      </c>
      <c r="K82" s="2" t="s">
        <v>1222</v>
      </c>
      <c r="L82" s="44" t="s">
        <v>0</v>
      </c>
      <c r="M82" s="5">
        <f>S82+P82</f>
        <v>23.605999999999998</v>
      </c>
      <c r="N82" s="179">
        <v>21.2256</v>
      </c>
      <c r="O82" s="180">
        <v>2.7719999999999998</v>
      </c>
      <c r="P82" s="180">
        <v>1.43</v>
      </c>
      <c r="Q82" s="180">
        <v>0</v>
      </c>
      <c r="R82" s="180">
        <v>0</v>
      </c>
      <c r="S82" s="218">
        <f t="shared" si="4"/>
        <v>22.175999999999998</v>
      </c>
    </row>
    <row r="83" spans="1:19" ht="13.15" customHeight="1">
      <c r="A83" s="48">
        <f>SUBTOTAL(3,$B$18:B83)</f>
        <v>66</v>
      </c>
      <c r="B83" s="8">
        <v>696244111994</v>
      </c>
      <c r="C83" s="1" t="s">
        <v>534</v>
      </c>
      <c r="D83" s="1" t="s">
        <v>635</v>
      </c>
      <c r="E83" s="7">
        <v>50</v>
      </c>
      <c r="F83" s="6"/>
      <c r="G83" s="3">
        <v>31.92</v>
      </c>
      <c r="H83" s="3">
        <f t="shared" ref="H83:H96" si="6">(ROUND(G83*(1-$E$5)*(1-$G$5)*(1-$H$5),2)*F83)</f>
        <v>0</v>
      </c>
      <c r="I83" s="188">
        <f t="shared" si="2"/>
        <v>35.112000000000002</v>
      </c>
      <c r="J83" s="189">
        <f t="shared" si="3"/>
        <v>0</v>
      </c>
      <c r="K83" s="2" t="s">
        <v>1222</v>
      </c>
      <c r="L83" s="44" t="s">
        <v>0</v>
      </c>
      <c r="M83" s="5">
        <f>(S83+P83)+(Q83/6)</f>
        <v>1.5296666666666667</v>
      </c>
      <c r="N83" s="179">
        <v>1.3859999999999999</v>
      </c>
      <c r="O83" s="180">
        <v>2.7719999999999998</v>
      </c>
      <c r="P83" s="180">
        <v>8.5999999999999993E-2</v>
      </c>
      <c r="Q83" s="180">
        <v>0.28599999999999998</v>
      </c>
      <c r="R83" s="180">
        <v>0.01</v>
      </c>
      <c r="S83" s="218">
        <f t="shared" si="4"/>
        <v>1.3959999999999999</v>
      </c>
    </row>
    <row r="84" spans="1:19" ht="14.45" customHeight="1">
      <c r="A84" s="48">
        <f>SUBTOTAL(3,$B$18:B84)</f>
        <v>67</v>
      </c>
      <c r="B84" s="8">
        <v>696244100585</v>
      </c>
      <c r="C84" s="1" t="s">
        <v>239</v>
      </c>
      <c r="D84" s="1" t="s">
        <v>636</v>
      </c>
      <c r="E84" s="7">
        <v>500</v>
      </c>
      <c r="F84" s="39"/>
      <c r="G84" s="3">
        <v>303.66000000000003</v>
      </c>
      <c r="H84" s="3">
        <f t="shared" si="6"/>
        <v>0</v>
      </c>
      <c r="I84" s="188">
        <f t="shared" ref="I84:I147" si="7">(G84*$E$15)+G84</f>
        <v>334.02600000000001</v>
      </c>
      <c r="J84" s="189">
        <f t="shared" ref="J84:J147" si="8">H84+(H84*$E$15)</f>
        <v>0</v>
      </c>
      <c r="K84" s="2" t="s">
        <v>1222</v>
      </c>
      <c r="L84" s="44" t="s">
        <v>0</v>
      </c>
      <c r="M84" s="5">
        <f>S84+P84</f>
        <v>18.05</v>
      </c>
      <c r="N84" s="179">
        <v>16.5</v>
      </c>
      <c r="O84" s="180">
        <v>3.3239999999999998</v>
      </c>
      <c r="P84" s="180">
        <v>1.43</v>
      </c>
      <c r="Q84" s="180">
        <v>0</v>
      </c>
      <c r="R84" s="180">
        <v>0</v>
      </c>
      <c r="S84" s="218">
        <f t="shared" si="4"/>
        <v>16.62</v>
      </c>
    </row>
    <row r="85" spans="1:19" ht="13.15" customHeight="1">
      <c r="A85" s="48">
        <f>SUBTOTAL(3,$B$18:B85)</f>
        <v>68</v>
      </c>
      <c r="B85" s="8">
        <v>696244100592</v>
      </c>
      <c r="C85" s="1" t="s">
        <v>238</v>
      </c>
      <c r="D85" s="1" t="s">
        <v>637</v>
      </c>
      <c r="E85" s="7">
        <v>50</v>
      </c>
      <c r="F85" s="39"/>
      <c r="G85" s="3">
        <v>39.58</v>
      </c>
      <c r="H85" s="3">
        <f t="shared" si="6"/>
        <v>0</v>
      </c>
      <c r="I85" s="188">
        <f t="shared" si="7"/>
        <v>43.537999999999997</v>
      </c>
      <c r="J85" s="189">
        <f t="shared" si="8"/>
        <v>0</v>
      </c>
      <c r="K85" s="2" t="s">
        <v>1222</v>
      </c>
      <c r="L85" s="44" t="s">
        <v>0</v>
      </c>
      <c r="M85" s="5">
        <f>(S85+P85)+(Q85/4)</f>
        <v>1.9264999999999999</v>
      </c>
      <c r="N85" s="179">
        <v>1.6500000000000001</v>
      </c>
      <c r="O85" s="180">
        <v>3.3239999999999998</v>
      </c>
      <c r="P85" s="180">
        <v>0.158</v>
      </c>
      <c r="Q85" s="180">
        <v>0.38600000000000001</v>
      </c>
      <c r="R85" s="180">
        <v>0.01</v>
      </c>
      <c r="S85" s="218">
        <f t="shared" si="4"/>
        <v>1.6719999999999999</v>
      </c>
    </row>
    <row r="86" spans="1:19" ht="14.45" customHeight="1">
      <c r="A86" s="48">
        <f>SUBTOTAL(3,$B$18:B86)</f>
        <v>69</v>
      </c>
      <c r="B86" s="8">
        <v>696244100134</v>
      </c>
      <c r="C86" s="1" t="s">
        <v>237</v>
      </c>
      <c r="D86" s="1" t="s">
        <v>638</v>
      </c>
      <c r="E86" s="7">
        <v>500</v>
      </c>
      <c r="F86" s="39"/>
      <c r="G86" s="3">
        <v>395.95</v>
      </c>
      <c r="H86" s="3">
        <f t="shared" si="6"/>
        <v>0</v>
      </c>
      <c r="I86" s="188">
        <f t="shared" si="7"/>
        <v>435.54499999999996</v>
      </c>
      <c r="J86" s="189">
        <f t="shared" si="8"/>
        <v>0</v>
      </c>
      <c r="K86" s="2" t="s">
        <v>1222</v>
      </c>
      <c r="L86" s="44" t="s">
        <v>0</v>
      </c>
      <c r="M86" s="5">
        <f>S86+P86</f>
        <v>21.29</v>
      </c>
      <c r="N86" s="179">
        <v>20.372</v>
      </c>
      <c r="O86" s="180">
        <v>3.972</v>
      </c>
      <c r="P86" s="180">
        <v>1.43</v>
      </c>
      <c r="Q86" s="180">
        <v>0</v>
      </c>
      <c r="R86" s="180">
        <v>0</v>
      </c>
      <c r="S86" s="218">
        <f t="shared" si="4"/>
        <v>19.86</v>
      </c>
    </row>
    <row r="87" spans="1:19" ht="13.15" customHeight="1">
      <c r="A87" s="48">
        <f>SUBTOTAL(3,$B$18:B87)</f>
        <v>70</v>
      </c>
      <c r="B87" s="8">
        <v>696244100400</v>
      </c>
      <c r="C87" s="1" t="s">
        <v>236</v>
      </c>
      <c r="D87" s="1" t="s">
        <v>639</v>
      </c>
      <c r="E87" s="7">
        <v>50</v>
      </c>
      <c r="F87" s="39"/>
      <c r="G87" s="3">
        <v>47.69</v>
      </c>
      <c r="H87" s="3">
        <f t="shared" si="6"/>
        <v>0</v>
      </c>
      <c r="I87" s="188">
        <f t="shared" si="7"/>
        <v>52.458999999999996</v>
      </c>
      <c r="J87" s="189">
        <f t="shared" si="8"/>
        <v>0</v>
      </c>
      <c r="K87" s="2" t="s">
        <v>1222</v>
      </c>
      <c r="L87" s="44" t="s">
        <v>0</v>
      </c>
      <c r="M87" s="5">
        <f>(S87+P87)+(Q87/4)</f>
        <v>2.2504999999999997</v>
      </c>
      <c r="N87" s="179">
        <v>2.0371999999999999</v>
      </c>
      <c r="O87" s="180">
        <v>3.972</v>
      </c>
      <c r="P87" s="180">
        <v>0.158</v>
      </c>
      <c r="Q87" s="180">
        <v>0.38600000000000001</v>
      </c>
      <c r="R87" s="180">
        <v>0.01</v>
      </c>
      <c r="S87" s="218">
        <f t="shared" si="4"/>
        <v>1.996</v>
      </c>
    </row>
    <row r="88" spans="1:19">
      <c r="A88" s="48">
        <f>SUBTOTAL(3,$B$18:B88)</f>
        <v>71</v>
      </c>
      <c r="B88" s="8">
        <v>696244101704</v>
      </c>
      <c r="C88" s="1" t="s">
        <v>1002</v>
      </c>
      <c r="D88" s="1" t="s">
        <v>1003</v>
      </c>
      <c r="E88" s="1">
        <v>10</v>
      </c>
      <c r="F88" s="6"/>
      <c r="G88" s="3">
        <v>17.71</v>
      </c>
      <c r="H88" s="3">
        <f>(ROUND(G88*(1-$E$5)*(1-$G$5)*(1-$H$5),2)*F88)</f>
        <v>0</v>
      </c>
      <c r="I88" s="188">
        <f t="shared" si="7"/>
        <v>19.481000000000002</v>
      </c>
      <c r="J88" s="189">
        <f t="shared" si="8"/>
        <v>0</v>
      </c>
      <c r="K88" s="163"/>
      <c r="L88" s="44" t="s">
        <v>0</v>
      </c>
    </row>
    <row r="89" spans="1:19" ht="13.15" customHeight="1">
      <c r="A89" s="48">
        <f>SUBTOTAL(3,$B$18:B89)</f>
        <v>72</v>
      </c>
      <c r="B89" s="8">
        <v>696244110478</v>
      </c>
      <c r="C89" s="1" t="s">
        <v>235</v>
      </c>
      <c r="D89" s="1" t="s">
        <v>640</v>
      </c>
      <c r="E89" s="7">
        <v>300</v>
      </c>
      <c r="F89" s="39"/>
      <c r="G89" s="3">
        <v>400.9</v>
      </c>
      <c r="H89" s="3">
        <f t="shared" si="6"/>
        <v>0</v>
      </c>
      <c r="I89" s="188">
        <f t="shared" si="7"/>
        <v>440.99</v>
      </c>
      <c r="J89" s="189">
        <f t="shared" si="8"/>
        <v>0</v>
      </c>
      <c r="K89" s="2" t="s">
        <v>1222</v>
      </c>
      <c r="L89" s="44" t="s">
        <v>0</v>
      </c>
      <c r="M89" s="5">
        <f>(S89+P89)+(Q89/4)</f>
        <v>15.2</v>
      </c>
      <c r="N89" s="179">
        <v>13.774200000000002</v>
      </c>
      <c r="O89" s="180">
        <v>4.59</v>
      </c>
      <c r="P89" s="180">
        <v>1.43</v>
      </c>
      <c r="Q89" s="180">
        <v>0</v>
      </c>
      <c r="R89" s="180">
        <v>0</v>
      </c>
      <c r="S89" s="218">
        <f t="shared" ref="S89:S100" si="9">O89/100*E89+R89</f>
        <v>13.77</v>
      </c>
    </row>
    <row r="90" spans="1:19" ht="13.15" customHeight="1">
      <c r="A90" s="48">
        <f>SUBTOTAL(3,$B$18:B90)</f>
        <v>73</v>
      </c>
      <c r="B90" s="8">
        <v>696244110492</v>
      </c>
      <c r="C90" s="1" t="s">
        <v>234</v>
      </c>
      <c r="D90" s="1" t="s">
        <v>641</v>
      </c>
      <c r="E90" s="7">
        <v>40</v>
      </c>
      <c r="F90" s="39"/>
      <c r="G90" s="3">
        <v>66.819999999999993</v>
      </c>
      <c r="H90" s="3">
        <f t="shared" si="6"/>
        <v>0</v>
      </c>
      <c r="I90" s="188">
        <f t="shared" si="7"/>
        <v>73.501999999999995</v>
      </c>
      <c r="J90" s="189">
        <f t="shared" si="8"/>
        <v>0</v>
      </c>
      <c r="K90" s="2" t="s">
        <v>1222</v>
      </c>
      <c r="L90" s="44" t="s">
        <v>0</v>
      </c>
      <c r="M90" s="5">
        <f>(S90+P90)+(Q90/4)</f>
        <v>2.1004999999999998</v>
      </c>
      <c r="N90" s="179">
        <v>1.8365600000000002</v>
      </c>
      <c r="O90" s="180">
        <v>4.59</v>
      </c>
      <c r="P90" s="180">
        <v>0.158</v>
      </c>
      <c r="Q90" s="180">
        <v>0.38600000000000001</v>
      </c>
      <c r="R90" s="180">
        <v>0.01</v>
      </c>
      <c r="S90" s="218">
        <f t="shared" si="9"/>
        <v>1.8459999999999999</v>
      </c>
    </row>
    <row r="91" spans="1:19">
      <c r="A91" s="48">
        <f>SUBTOTAL(3,$B$18:B91)</f>
        <v>74</v>
      </c>
      <c r="B91" s="8">
        <v>696244110508</v>
      </c>
      <c r="C91" s="1" t="s">
        <v>1004</v>
      </c>
      <c r="D91" s="1" t="s">
        <v>1005</v>
      </c>
      <c r="E91" s="1">
        <v>10</v>
      </c>
      <c r="F91" s="6"/>
      <c r="G91" s="3">
        <v>22.94</v>
      </c>
      <c r="H91" s="3">
        <f>(ROUND(G91*(1-$E$5)*(1-$G$5)*(1-$H$5),2)*F91)</f>
        <v>0</v>
      </c>
      <c r="I91" s="188">
        <f t="shared" si="7"/>
        <v>25.234000000000002</v>
      </c>
      <c r="J91" s="189">
        <f t="shared" si="8"/>
        <v>0</v>
      </c>
      <c r="K91" s="163"/>
      <c r="L91" s="44" t="s">
        <v>0</v>
      </c>
    </row>
    <row r="92" spans="1:19" ht="13.15" customHeight="1">
      <c r="A92" s="48">
        <f>SUBTOTAL(3,$B$18:B92)</f>
        <v>75</v>
      </c>
      <c r="B92" s="8">
        <v>696244110591</v>
      </c>
      <c r="C92" s="1" t="s">
        <v>233</v>
      </c>
      <c r="D92" s="1" t="s">
        <v>642</v>
      </c>
      <c r="E92" s="7">
        <v>300</v>
      </c>
      <c r="F92" s="39"/>
      <c r="G92" s="3">
        <v>627.27</v>
      </c>
      <c r="H92" s="3">
        <f t="shared" si="6"/>
        <v>0</v>
      </c>
      <c r="I92" s="188">
        <f t="shared" si="7"/>
        <v>689.99699999999996</v>
      </c>
      <c r="J92" s="189">
        <f t="shared" si="8"/>
        <v>0</v>
      </c>
      <c r="K92" s="2" t="s">
        <v>1222</v>
      </c>
      <c r="L92" s="44" t="s">
        <v>0</v>
      </c>
      <c r="M92" s="5">
        <f>(S92+P92)+(Q92/4)</f>
        <v>17.12</v>
      </c>
      <c r="N92" s="179">
        <v>15.694800000000001</v>
      </c>
      <c r="O92" s="180">
        <v>5.23</v>
      </c>
      <c r="P92" s="180">
        <v>1.43</v>
      </c>
      <c r="Q92" s="180">
        <v>0</v>
      </c>
      <c r="R92" s="180">
        <v>0</v>
      </c>
      <c r="S92" s="218">
        <f t="shared" si="9"/>
        <v>15.690000000000001</v>
      </c>
    </row>
    <row r="93" spans="1:19" ht="13.15" customHeight="1">
      <c r="A93" s="48">
        <f>SUBTOTAL(3,$B$18:B93)</f>
        <v>76</v>
      </c>
      <c r="B93" s="8">
        <v>696244110614</v>
      </c>
      <c r="C93" s="1" t="s">
        <v>232</v>
      </c>
      <c r="D93" s="1" t="s">
        <v>643</v>
      </c>
      <c r="E93" s="7">
        <v>40</v>
      </c>
      <c r="F93" s="39"/>
      <c r="G93" s="3">
        <v>104.54</v>
      </c>
      <c r="H93" s="3">
        <f t="shared" si="6"/>
        <v>0</v>
      </c>
      <c r="I93" s="188">
        <f t="shared" si="7"/>
        <v>114.994</v>
      </c>
      <c r="J93" s="189">
        <f t="shared" si="8"/>
        <v>0</v>
      </c>
      <c r="K93" s="2" t="s">
        <v>1222</v>
      </c>
      <c r="L93" s="44" t="s">
        <v>0</v>
      </c>
      <c r="M93" s="5">
        <f>(S93+P93)+(Q93/4)</f>
        <v>2.3564999999999996</v>
      </c>
      <c r="N93" s="179">
        <v>2.0926399999999998</v>
      </c>
      <c r="O93" s="180">
        <v>5.23</v>
      </c>
      <c r="P93" s="180">
        <v>0.158</v>
      </c>
      <c r="Q93" s="180">
        <v>0.38600000000000001</v>
      </c>
      <c r="R93" s="180">
        <v>0.01</v>
      </c>
      <c r="S93" s="218">
        <f t="shared" si="9"/>
        <v>2.1019999999999999</v>
      </c>
    </row>
    <row r="94" spans="1:19">
      <c r="A94" s="48">
        <f>SUBTOTAL(3,$B$18:B94)</f>
        <v>77</v>
      </c>
      <c r="B94" s="8">
        <v>696244110621</v>
      </c>
      <c r="C94" s="1" t="s">
        <v>1006</v>
      </c>
      <c r="D94" s="1" t="s">
        <v>1007</v>
      </c>
      <c r="E94" s="1">
        <v>10</v>
      </c>
      <c r="F94" s="6"/>
      <c r="G94" s="3">
        <v>30.07</v>
      </c>
      <c r="H94" s="3">
        <f>(ROUND(G94*(1-$E$5)*(1-$G$5)*(1-$H$5),2)*F94)</f>
        <v>0</v>
      </c>
      <c r="I94" s="188">
        <f t="shared" si="7"/>
        <v>33.076999999999998</v>
      </c>
      <c r="J94" s="189">
        <f t="shared" si="8"/>
        <v>0</v>
      </c>
      <c r="K94" s="163"/>
      <c r="L94" s="44" t="s">
        <v>0</v>
      </c>
    </row>
    <row r="95" spans="1:19" ht="13.15" customHeight="1">
      <c r="A95" s="48">
        <f>SUBTOTAL(3,$B$18:B95)</f>
        <v>78</v>
      </c>
      <c r="B95" s="8">
        <v>696244110713</v>
      </c>
      <c r="C95" s="1" t="s">
        <v>231</v>
      </c>
      <c r="D95" s="1" t="s">
        <v>644</v>
      </c>
      <c r="E95" s="7">
        <v>300</v>
      </c>
      <c r="F95" s="39"/>
      <c r="G95" s="3">
        <v>921.73</v>
      </c>
      <c r="H95" s="3">
        <f t="shared" si="6"/>
        <v>0</v>
      </c>
      <c r="I95" s="188">
        <f t="shared" si="7"/>
        <v>1013.903</v>
      </c>
      <c r="J95" s="189">
        <f t="shared" si="8"/>
        <v>0</v>
      </c>
      <c r="K95" s="2" t="s">
        <v>1222</v>
      </c>
      <c r="L95" s="44" t="s">
        <v>0</v>
      </c>
      <c r="M95" s="5">
        <f>(S95+P95)+(Q95/4)</f>
        <v>20.350000000000001</v>
      </c>
      <c r="N95" s="179">
        <v>19.509600000000002</v>
      </c>
      <c r="O95" s="180">
        <v>6.5</v>
      </c>
      <c r="P95" s="180">
        <v>0.85</v>
      </c>
      <c r="Q95" s="180">
        <v>0</v>
      </c>
      <c r="R95" s="180">
        <v>0</v>
      </c>
      <c r="S95" s="218">
        <f t="shared" si="9"/>
        <v>19.5</v>
      </c>
    </row>
    <row r="96" spans="1:19" ht="13.15" customHeight="1">
      <c r="A96" s="48">
        <f>SUBTOTAL(3,$B$18:B96)</f>
        <v>79</v>
      </c>
      <c r="B96" s="8">
        <v>696244110737</v>
      </c>
      <c r="C96" s="1" t="s">
        <v>230</v>
      </c>
      <c r="D96" s="1" t="s">
        <v>645</v>
      </c>
      <c r="E96" s="7">
        <v>40</v>
      </c>
      <c r="F96" s="39"/>
      <c r="G96" s="3">
        <v>154.35</v>
      </c>
      <c r="H96" s="3">
        <f t="shared" si="6"/>
        <v>0</v>
      </c>
      <c r="I96" s="188">
        <f t="shared" si="7"/>
        <v>169.785</v>
      </c>
      <c r="J96" s="189">
        <f t="shared" si="8"/>
        <v>0</v>
      </c>
      <c r="K96" s="2" t="s">
        <v>1222</v>
      </c>
      <c r="L96" s="44" t="s">
        <v>0</v>
      </c>
      <c r="M96" s="5">
        <f>(S96+P96)+(Q96/4)</f>
        <v>2.6</v>
      </c>
      <c r="N96" s="179">
        <v>2.60128</v>
      </c>
      <c r="O96" s="180">
        <v>6.5</v>
      </c>
      <c r="P96" s="180"/>
      <c r="Q96" s="180">
        <v>0</v>
      </c>
      <c r="R96" s="180">
        <v>0</v>
      </c>
      <c r="S96" s="218">
        <f t="shared" si="9"/>
        <v>2.6</v>
      </c>
    </row>
    <row r="97" spans="1:19">
      <c r="A97" s="48">
        <f>SUBTOTAL(3,$B$18:B97)</f>
        <v>80</v>
      </c>
      <c r="B97" s="8">
        <v>696244110744</v>
      </c>
      <c r="C97" s="1" t="s">
        <v>1008</v>
      </c>
      <c r="D97" s="1" t="s">
        <v>1009</v>
      </c>
      <c r="E97" s="1">
        <v>8</v>
      </c>
      <c r="F97" s="6"/>
      <c r="G97" s="3">
        <v>37.520000000000003</v>
      </c>
      <c r="H97" s="3">
        <f>(ROUND(G97*(1-$E$5)*(1-$G$5)*(1-$H$5),2)*F97)</f>
        <v>0</v>
      </c>
      <c r="I97" s="188">
        <f t="shared" si="7"/>
        <v>41.272000000000006</v>
      </c>
      <c r="J97" s="189">
        <f t="shared" si="8"/>
        <v>0</v>
      </c>
      <c r="K97" s="163"/>
      <c r="L97" s="44" t="s">
        <v>0</v>
      </c>
    </row>
    <row r="98" spans="1:19" ht="13.15" customHeight="1">
      <c r="A98" s="48">
        <f>SUBTOTAL(3,$B$18:B98)</f>
        <v>81</v>
      </c>
      <c r="B98" s="8">
        <v>696244110898</v>
      </c>
      <c r="C98" s="1" t="s">
        <v>229</v>
      </c>
      <c r="D98" s="1" t="s">
        <v>646</v>
      </c>
      <c r="E98" s="7">
        <v>300</v>
      </c>
      <c r="F98" s="39"/>
      <c r="G98" s="3">
        <v>1179.1300000000001</v>
      </c>
      <c r="H98" s="3">
        <f>(ROUND(G98*(1-$E$5)*(1-$G$5)*(1-$H$5),2)*F98)</f>
        <v>0</v>
      </c>
      <c r="I98" s="188">
        <f t="shared" si="7"/>
        <v>1297.0430000000001</v>
      </c>
      <c r="J98" s="189">
        <f t="shared" si="8"/>
        <v>0</v>
      </c>
      <c r="K98" s="2" t="s">
        <v>1222</v>
      </c>
      <c r="L98" s="44" t="s">
        <v>0</v>
      </c>
      <c r="M98" s="5">
        <f>(S98+P98)+(Q98/4)</f>
        <v>24.23</v>
      </c>
      <c r="N98" s="179">
        <v>23.324400000000004</v>
      </c>
      <c r="O98" s="180">
        <v>7.77</v>
      </c>
      <c r="P98" s="180">
        <v>0.92</v>
      </c>
      <c r="Q98" s="180">
        <v>0</v>
      </c>
      <c r="R98" s="180">
        <v>0</v>
      </c>
      <c r="S98" s="218">
        <f t="shared" si="9"/>
        <v>23.31</v>
      </c>
    </row>
    <row r="99" spans="1:19" ht="13.15" customHeight="1">
      <c r="A99" s="48">
        <f>SUBTOTAL(3,$B$18:B99)</f>
        <v>82</v>
      </c>
      <c r="B99" s="8">
        <v>696244110911</v>
      </c>
      <c r="C99" s="1" t="s">
        <v>228</v>
      </c>
      <c r="D99" s="1" t="s">
        <v>647</v>
      </c>
      <c r="E99" s="7">
        <v>40</v>
      </c>
      <c r="F99" s="39"/>
      <c r="G99" s="3">
        <v>196.94</v>
      </c>
      <c r="H99" s="3">
        <f>(ROUND(G99*(1-$E$5)*(1-$G$5)*(1-$H$5),2)*F99)</f>
        <v>0</v>
      </c>
      <c r="I99" s="188">
        <f t="shared" si="7"/>
        <v>216.63400000000001</v>
      </c>
      <c r="J99" s="189">
        <f t="shared" si="8"/>
        <v>0</v>
      </c>
      <c r="K99" s="2" t="s">
        <v>1222</v>
      </c>
      <c r="L99" s="44" t="s">
        <v>0</v>
      </c>
    </row>
    <row r="100" spans="1:19" ht="12.75">
      <c r="A100" s="48">
        <f>SUBTOTAL(3,$B$18:B100)</f>
        <v>83</v>
      </c>
      <c r="B100" s="8">
        <v>696244110928</v>
      </c>
      <c r="C100" s="1" t="s">
        <v>1010</v>
      </c>
      <c r="D100" s="1" t="s">
        <v>1011</v>
      </c>
      <c r="E100" s="1">
        <v>8</v>
      </c>
      <c r="F100" s="6"/>
      <c r="G100" s="3">
        <v>46.87</v>
      </c>
      <c r="H100" s="3">
        <f t="shared" ref="H100" si="10">(ROUND(G100*(1-$E$5)*(1-$G$5)*(1-$H$5),2)*F100)</f>
        <v>0</v>
      </c>
      <c r="I100" s="188">
        <f t="shared" si="7"/>
        <v>51.556999999999995</v>
      </c>
      <c r="J100" s="189">
        <f t="shared" si="8"/>
        <v>0</v>
      </c>
      <c r="K100" s="163"/>
      <c r="L100" s="44" t="s">
        <v>0</v>
      </c>
      <c r="M100" s="5">
        <f>(S100+P100)+(Q100/4)</f>
        <v>0.62159999999999993</v>
      </c>
      <c r="N100" s="179">
        <v>3.1099200000000007</v>
      </c>
      <c r="O100" s="180">
        <v>7.77</v>
      </c>
      <c r="P100" s="180"/>
      <c r="Q100" s="180">
        <v>0</v>
      </c>
      <c r="R100" s="180">
        <v>0</v>
      </c>
      <c r="S100" s="218">
        <f t="shared" si="9"/>
        <v>0.62159999999999993</v>
      </c>
    </row>
    <row r="101" spans="1:19" ht="13.15" customHeight="1">
      <c r="A101" s="48">
        <f>SUBTOTAL(3,$B$18:B101)</f>
        <v>84</v>
      </c>
      <c r="B101" s="40" t="s">
        <v>908</v>
      </c>
      <c r="C101" s="35"/>
      <c r="D101" s="35"/>
      <c r="E101" s="41"/>
      <c r="F101" s="35"/>
      <c r="G101" s="35"/>
      <c r="H101" s="36"/>
      <c r="I101" s="36"/>
      <c r="J101" s="36"/>
      <c r="K101" s="36"/>
      <c r="L101" s="36"/>
      <c r="M101" s="38"/>
      <c r="N101" s="38"/>
      <c r="O101" s="38"/>
      <c r="P101" s="38"/>
      <c r="Q101" s="38"/>
      <c r="R101" s="38"/>
      <c r="S101" s="217"/>
    </row>
    <row r="102" spans="1:19" ht="14.45" customHeight="1">
      <c r="A102" s="48">
        <f>SUBTOTAL(3,$B$18:B102)</f>
        <v>85</v>
      </c>
      <c r="B102" s="8">
        <v>696244112526</v>
      </c>
      <c r="C102" s="1" t="s">
        <v>909</v>
      </c>
      <c r="D102" s="1" t="s">
        <v>1126</v>
      </c>
      <c r="E102" s="7">
        <v>2200</v>
      </c>
      <c r="F102" s="39"/>
      <c r="G102" s="3">
        <v>395.07659999999998</v>
      </c>
      <c r="H102" s="3">
        <f t="shared" ref="H102:H107" si="11">(ROUND(G102*(1-$E$5)*(1-$G$5)*(1-$H$5),2)*F102)</f>
        <v>0</v>
      </c>
      <c r="I102" s="188">
        <f t="shared" si="7"/>
        <v>434.58425999999997</v>
      </c>
      <c r="J102" s="189">
        <f t="shared" si="8"/>
        <v>0</v>
      </c>
      <c r="K102" s="2" t="s">
        <v>1222</v>
      </c>
      <c r="L102" s="44" t="s">
        <v>0</v>
      </c>
      <c r="M102" s="5">
        <v>28.093999999999998</v>
      </c>
      <c r="N102" s="179">
        <v>26.523199999999999</v>
      </c>
      <c r="O102" s="180">
        <v>1.212</v>
      </c>
      <c r="P102" s="180">
        <v>1.43</v>
      </c>
      <c r="Q102" s="180">
        <v>0</v>
      </c>
      <c r="R102" s="180">
        <v>0</v>
      </c>
      <c r="S102" s="218">
        <v>26.663999999999998</v>
      </c>
    </row>
    <row r="103" spans="1:19" ht="13.15" customHeight="1">
      <c r="A103" s="48">
        <f>SUBTOTAL(3,$B$18:B103)</f>
        <v>86</v>
      </c>
      <c r="B103" s="8">
        <v>696244112540</v>
      </c>
      <c r="C103" s="1" t="s">
        <v>912</v>
      </c>
      <c r="D103" s="1" t="s">
        <v>1127</v>
      </c>
      <c r="E103" s="7">
        <v>100</v>
      </c>
      <c r="F103" s="39"/>
      <c r="G103" s="3">
        <v>22.450200000000002</v>
      </c>
      <c r="H103" s="3">
        <f t="shared" si="11"/>
        <v>0</v>
      </c>
      <c r="I103" s="188">
        <f t="shared" si="7"/>
        <v>24.695220000000003</v>
      </c>
      <c r="J103" s="189">
        <f t="shared" si="8"/>
        <v>0</v>
      </c>
      <c r="K103" s="2" t="s">
        <v>1222</v>
      </c>
      <c r="L103" s="44" t="s">
        <v>0</v>
      </c>
      <c r="M103" s="5">
        <v>1.3556666666666668</v>
      </c>
      <c r="N103" s="179">
        <v>1.2056</v>
      </c>
      <c r="O103" s="180">
        <v>1.212</v>
      </c>
      <c r="P103" s="180">
        <v>8.5999999999999993E-2</v>
      </c>
      <c r="Q103" s="180">
        <v>0.28599999999999998</v>
      </c>
      <c r="R103" s="180">
        <v>0.01</v>
      </c>
      <c r="S103" s="218">
        <v>1.222</v>
      </c>
    </row>
    <row r="104" spans="1:19" ht="13.15" customHeight="1">
      <c r="A104" s="48">
        <f>SUBTOTAL(3,$B$18:B104)</f>
        <v>87</v>
      </c>
      <c r="B104" s="8">
        <v>696244112564</v>
      </c>
      <c r="C104" s="1" t="s">
        <v>913</v>
      </c>
      <c r="D104" s="1" t="s">
        <v>1128</v>
      </c>
      <c r="E104" s="7">
        <v>350</v>
      </c>
      <c r="F104" s="39"/>
      <c r="G104" s="3">
        <v>72.715800000000002</v>
      </c>
      <c r="H104" s="3">
        <f t="shared" si="11"/>
        <v>0</v>
      </c>
      <c r="I104" s="188">
        <f t="shared" si="7"/>
        <v>79.987380000000002</v>
      </c>
      <c r="J104" s="189">
        <f t="shared" si="8"/>
        <v>0</v>
      </c>
      <c r="K104" s="2" t="s">
        <v>1222</v>
      </c>
      <c r="L104" s="44" t="s">
        <v>0</v>
      </c>
      <c r="M104" s="5">
        <v>4.516</v>
      </c>
      <c r="N104" s="179">
        <v>4.2195999999999998</v>
      </c>
      <c r="O104" s="180">
        <v>1.212</v>
      </c>
      <c r="P104" s="180">
        <v>0.26400000000000001</v>
      </c>
      <c r="Q104" s="180">
        <v>0.4</v>
      </c>
      <c r="R104" s="180">
        <v>0.01</v>
      </c>
      <c r="S104" s="218">
        <v>4.2519999999999998</v>
      </c>
    </row>
    <row r="105" spans="1:19" ht="14.45" customHeight="1">
      <c r="A105" s="48">
        <f>SUBTOTAL(3,$B$18:B105)</f>
        <v>88</v>
      </c>
      <c r="B105" s="8">
        <v>696244112595</v>
      </c>
      <c r="C105" s="1" t="s">
        <v>914</v>
      </c>
      <c r="D105" s="1" t="s">
        <v>1129</v>
      </c>
      <c r="E105" s="7">
        <v>1500</v>
      </c>
      <c r="F105" s="39"/>
      <c r="G105" s="3">
        <v>296.0652</v>
      </c>
      <c r="H105" s="3">
        <f t="shared" si="11"/>
        <v>0</v>
      </c>
      <c r="I105" s="188">
        <f t="shared" si="7"/>
        <v>325.67171999999999</v>
      </c>
      <c r="J105" s="189">
        <f t="shared" si="8"/>
        <v>0</v>
      </c>
      <c r="K105" s="2" t="s">
        <v>1222</v>
      </c>
      <c r="L105" s="44" t="s">
        <v>0</v>
      </c>
      <c r="M105" s="5">
        <v>23.63</v>
      </c>
      <c r="N105" s="179">
        <v>22.737000000000005</v>
      </c>
      <c r="O105" s="180">
        <v>1.48</v>
      </c>
      <c r="P105" s="180">
        <v>1.43</v>
      </c>
      <c r="Q105" s="180">
        <v>0</v>
      </c>
      <c r="R105" s="180">
        <v>0</v>
      </c>
      <c r="S105" s="218">
        <v>22.2</v>
      </c>
    </row>
    <row r="106" spans="1:19" ht="13.15" customHeight="1">
      <c r="A106" s="48">
        <f>SUBTOTAL(3,$B$18:B106)</f>
        <v>89</v>
      </c>
      <c r="B106" s="8">
        <v>696244112618</v>
      </c>
      <c r="C106" s="1" t="s">
        <v>915</v>
      </c>
      <c r="D106" s="1" t="s">
        <v>1130</v>
      </c>
      <c r="E106" s="7">
        <v>100</v>
      </c>
      <c r="F106" s="39"/>
      <c r="G106" s="3">
        <v>27.336000000000002</v>
      </c>
      <c r="H106" s="3">
        <f t="shared" si="11"/>
        <v>0</v>
      </c>
      <c r="I106" s="188">
        <f t="shared" si="7"/>
        <v>30.069600000000001</v>
      </c>
      <c r="J106" s="189">
        <f t="shared" si="8"/>
        <v>0</v>
      </c>
      <c r="K106" s="2" t="s">
        <v>1222</v>
      </c>
      <c r="L106" s="44" t="s">
        <v>0</v>
      </c>
      <c r="M106" s="5">
        <v>1.6236666666666668</v>
      </c>
      <c r="N106" s="179">
        <v>1.5158000000000003</v>
      </c>
      <c r="O106" s="180">
        <v>1.48</v>
      </c>
      <c r="P106" s="180">
        <v>8.5999999999999993E-2</v>
      </c>
      <c r="Q106" s="180">
        <v>0.28599999999999998</v>
      </c>
      <c r="R106" s="180">
        <v>0.01</v>
      </c>
      <c r="S106" s="218">
        <v>1.49</v>
      </c>
    </row>
    <row r="107" spans="1:19" ht="13.15" customHeight="1">
      <c r="A107" s="48">
        <f>SUBTOTAL(3,$B$18:B107)</f>
        <v>90</v>
      </c>
      <c r="B107" s="8">
        <v>696244112632</v>
      </c>
      <c r="C107" s="1" t="s">
        <v>916</v>
      </c>
      <c r="D107" s="1" t="s">
        <v>1131</v>
      </c>
      <c r="E107" s="7">
        <v>270</v>
      </c>
      <c r="F107" s="39"/>
      <c r="G107" s="3">
        <v>64.219200000000001</v>
      </c>
      <c r="H107" s="3">
        <f t="shared" si="11"/>
        <v>0</v>
      </c>
      <c r="I107" s="188">
        <f t="shared" si="7"/>
        <v>70.641120000000001</v>
      </c>
      <c r="J107" s="189">
        <f t="shared" si="8"/>
        <v>0</v>
      </c>
      <c r="K107" s="2" t="s">
        <v>1222</v>
      </c>
      <c r="L107" s="44" t="s">
        <v>0</v>
      </c>
      <c r="M107" s="5">
        <v>4.2700000000000005</v>
      </c>
      <c r="N107" s="179">
        <v>4.0926600000000004</v>
      </c>
      <c r="O107" s="180">
        <v>1.48</v>
      </c>
      <c r="P107" s="180">
        <v>0.26400000000000001</v>
      </c>
      <c r="Q107" s="180">
        <v>0.4</v>
      </c>
      <c r="R107" s="180">
        <v>0.01</v>
      </c>
      <c r="S107" s="218">
        <v>4.0060000000000002</v>
      </c>
    </row>
    <row r="108" spans="1:19" ht="13.15" customHeight="1">
      <c r="A108" s="48">
        <f>SUBTOTAL(3,$B$18:B108)</f>
        <v>91</v>
      </c>
      <c r="B108" s="40" t="s">
        <v>907</v>
      </c>
      <c r="C108" s="35"/>
      <c r="D108" s="35"/>
      <c r="E108" s="41"/>
      <c r="F108" s="35"/>
      <c r="G108" s="35"/>
      <c r="H108" s="36"/>
      <c r="I108" s="36"/>
      <c r="J108" s="36"/>
      <c r="K108" s="37" t="s">
        <v>1223</v>
      </c>
      <c r="L108" s="154"/>
      <c r="M108" s="38"/>
      <c r="N108" s="38"/>
      <c r="O108" s="38"/>
      <c r="P108" s="38"/>
      <c r="Q108" s="38"/>
      <c r="R108" s="38"/>
      <c r="S108" s="217"/>
    </row>
    <row r="109" spans="1:19" ht="13.15" customHeight="1">
      <c r="A109" s="48">
        <f>SUBTOTAL(3,$B$18:B109)</f>
        <v>92</v>
      </c>
      <c r="B109" s="8">
        <v>696244111192</v>
      </c>
      <c r="C109" s="1" t="s">
        <v>308</v>
      </c>
      <c r="D109" s="1" t="s">
        <v>738</v>
      </c>
      <c r="E109" s="7">
        <v>10000</v>
      </c>
      <c r="F109" s="39"/>
      <c r="G109" s="3">
        <v>2250.9794999999999</v>
      </c>
      <c r="H109" s="3">
        <f t="shared" ref="H109:H135" si="12">(ROUND(G109*(1-$E$5)*(1-$G$5)*(1-$H$5),2)*F109)</f>
        <v>0</v>
      </c>
      <c r="I109" s="188">
        <f t="shared" si="7"/>
        <v>2476.0774499999998</v>
      </c>
      <c r="J109" s="189">
        <f t="shared" si="8"/>
        <v>0</v>
      </c>
      <c r="K109" s="2" t="s">
        <v>1221</v>
      </c>
      <c r="L109" s="44" t="s">
        <v>0</v>
      </c>
      <c r="M109" s="5">
        <f>(S109+P109)+(Q109/6)</f>
        <v>43.67</v>
      </c>
      <c r="N109" s="179">
        <v>42.24</v>
      </c>
      <c r="O109" s="180">
        <v>0.4224</v>
      </c>
      <c r="P109" s="180">
        <v>1.43</v>
      </c>
      <c r="Q109" s="180">
        <v>0</v>
      </c>
      <c r="R109" s="180">
        <v>0</v>
      </c>
      <c r="S109" s="218">
        <f t="shared" ref="S109:S135" si="13">O109/100*E109+R109</f>
        <v>42.24</v>
      </c>
    </row>
    <row r="110" spans="1:19" ht="12.75">
      <c r="A110" s="48">
        <f>SUBTOTAL(3,$B$18:B110)</f>
        <v>93</v>
      </c>
      <c r="B110" s="8">
        <v>696244111215</v>
      </c>
      <c r="C110" s="1" t="s">
        <v>309</v>
      </c>
      <c r="D110" s="1" t="s">
        <v>739</v>
      </c>
      <c r="E110" s="7">
        <v>100</v>
      </c>
      <c r="F110" s="39"/>
      <c r="G110" s="3">
        <v>28.14</v>
      </c>
      <c r="H110" s="3">
        <f t="shared" si="12"/>
        <v>0</v>
      </c>
      <c r="I110" s="188">
        <f t="shared" si="7"/>
        <v>30.954000000000001</v>
      </c>
      <c r="J110" s="189">
        <f t="shared" si="8"/>
        <v>0</v>
      </c>
      <c r="K110" s="2" t="s">
        <v>1221</v>
      </c>
      <c r="L110" s="44" t="s">
        <v>0</v>
      </c>
      <c r="M110" s="5">
        <f>(S110+P110)+(Q110/6)</f>
        <v>0.54840000000000011</v>
      </c>
      <c r="N110" s="179">
        <v>0.495</v>
      </c>
      <c r="O110" s="180">
        <v>0.4224</v>
      </c>
      <c r="P110" s="180">
        <v>7.8E-2</v>
      </c>
      <c r="Q110" s="180">
        <v>0.22800000000000001</v>
      </c>
      <c r="R110" s="180">
        <v>0.01</v>
      </c>
      <c r="S110" s="218">
        <f t="shared" si="13"/>
        <v>0.43240000000000006</v>
      </c>
    </row>
    <row r="111" spans="1:19" ht="13.15" customHeight="1">
      <c r="A111" s="48">
        <f>SUBTOTAL(3,$B$18:B111)</f>
        <v>94</v>
      </c>
      <c r="B111" s="8">
        <v>696244111239</v>
      </c>
      <c r="C111" s="1" t="s">
        <v>310</v>
      </c>
      <c r="D111" s="1" t="s">
        <v>1047</v>
      </c>
      <c r="E111" s="7">
        <v>680</v>
      </c>
      <c r="F111" s="39"/>
      <c r="G111" s="3">
        <v>169.95300000000003</v>
      </c>
      <c r="H111" s="3">
        <f t="shared" si="12"/>
        <v>0</v>
      </c>
      <c r="I111" s="188">
        <f t="shared" si="7"/>
        <v>186.94830000000005</v>
      </c>
      <c r="J111" s="189">
        <f t="shared" si="8"/>
        <v>0</v>
      </c>
      <c r="K111" s="2" t="s">
        <v>1221</v>
      </c>
      <c r="L111" s="44" t="s">
        <v>0</v>
      </c>
      <c r="M111" s="5">
        <f>S111+P111</f>
        <v>3.1463200000000002</v>
      </c>
      <c r="N111" s="179">
        <v>2.8723000000000001</v>
      </c>
      <c r="O111" s="180">
        <v>0.4224</v>
      </c>
      <c r="P111" s="180">
        <v>0.26400000000000001</v>
      </c>
      <c r="Q111" s="180">
        <v>0.4</v>
      </c>
      <c r="R111" s="180">
        <v>0.01</v>
      </c>
      <c r="S111" s="218">
        <f t="shared" si="13"/>
        <v>2.88232</v>
      </c>
    </row>
    <row r="112" spans="1:19" ht="13.15" customHeight="1">
      <c r="A112" s="48">
        <f>SUBTOTAL(3,$B$18:B112)</f>
        <v>95</v>
      </c>
      <c r="B112" s="8">
        <v>696244110218</v>
      </c>
      <c r="C112" s="1" t="s">
        <v>227</v>
      </c>
      <c r="D112" s="1" t="s">
        <v>740</v>
      </c>
      <c r="E112" s="7">
        <v>6500</v>
      </c>
      <c r="F112" s="39"/>
      <c r="G112" s="3">
        <v>1530.7950000000001</v>
      </c>
      <c r="H112" s="3">
        <f t="shared" si="12"/>
        <v>0</v>
      </c>
      <c r="I112" s="188">
        <f t="shared" si="7"/>
        <v>1683.8745000000001</v>
      </c>
      <c r="J112" s="189">
        <f t="shared" si="8"/>
        <v>0</v>
      </c>
      <c r="K112" s="2" t="s">
        <v>1221</v>
      </c>
      <c r="L112" s="44" t="s">
        <v>0</v>
      </c>
      <c r="M112" s="5">
        <f>(S112+P112)+(Q112/6)</f>
        <v>33.28</v>
      </c>
      <c r="N112" s="179">
        <v>32.174999999999997</v>
      </c>
      <c r="O112" s="180">
        <v>0.49</v>
      </c>
      <c r="P112" s="180">
        <v>1.43</v>
      </c>
      <c r="Q112" s="180">
        <v>0</v>
      </c>
      <c r="R112" s="180">
        <v>0</v>
      </c>
      <c r="S112" s="218">
        <f t="shared" si="13"/>
        <v>31.849999999999998</v>
      </c>
    </row>
    <row r="113" spans="1:19" ht="12.75">
      <c r="A113" s="48">
        <f>SUBTOTAL(3,$B$18:B113)</f>
        <v>96</v>
      </c>
      <c r="B113" s="8">
        <v>696244100530</v>
      </c>
      <c r="C113" s="1" t="s">
        <v>226</v>
      </c>
      <c r="D113" s="1" t="s">
        <v>741</v>
      </c>
      <c r="E113" s="7">
        <v>100</v>
      </c>
      <c r="F113" s="39"/>
      <c r="G113" s="3">
        <v>29.431500000000003</v>
      </c>
      <c r="H113" s="3">
        <f t="shared" si="12"/>
        <v>0</v>
      </c>
      <c r="I113" s="188">
        <f t="shared" si="7"/>
        <v>32.374650000000003</v>
      </c>
      <c r="J113" s="189">
        <f t="shared" si="8"/>
        <v>0</v>
      </c>
      <c r="K113" s="2" t="s">
        <v>1221</v>
      </c>
      <c r="L113" s="44" t="s">
        <v>0</v>
      </c>
      <c r="M113" s="5">
        <f>(S113+P113)+(Q113/6)</f>
        <v>0.61599999999999999</v>
      </c>
      <c r="N113" s="179">
        <v>0.495</v>
      </c>
      <c r="O113" s="180">
        <v>0.49</v>
      </c>
      <c r="P113" s="180">
        <v>7.8E-2</v>
      </c>
      <c r="Q113" s="180">
        <v>0.22800000000000001</v>
      </c>
      <c r="R113" s="180">
        <v>0.01</v>
      </c>
      <c r="S113" s="218">
        <f t="shared" si="13"/>
        <v>0.5</v>
      </c>
    </row>
    <row r="114" spans="1:19" ht="13.15" customHeight="1">
      <c r="A114" s="48">
        <f>SUBTOTAL(3,$B$18:B114)</f>
        <v>97</v>
      </c>
      <c r="B114" s="8">
        <v>696244100479</v>
      </c>
      <c r="C114" s="1" t="s">
        <v>225</v>
      </c>
      <c r="D114" s="1" t="s">
        <v>1048</v>
      </c>
      <c r="E114" s="7">
        <v>620</v>
      </c>
      <c r="F114" s="39"/>
      <c r="G114" s="3">
        <v>169.95300000000003</v>
      </c>
      <c r="H114" s="3">
        <f t="shared" si="12"/>
        <v>0</v>
      </c>
      <c r="I114" s="188">
        <f t="shared" si="7"/>
        <v>186.94830000000005</v>
      </c>
      <c r="J114" s="189">
        <f t="shared" si="8"/>
        <v>0</v>
      </c>
      <c r="K114" s="2" t="s">
        <v>1221</v>
      </c>
      <c r="L114" s="44" t="s">
        <v>0</v>
      </c>
      <c r="M114" s="5">
        <f>S114+P114</f>
        <v>3.3119999999999994</v>
      </c>
      <c r="N114" s="179">
        <v>3.069</v>
      </c>
      <c r="O114" s="180">
        <v>0.49</v>
      </c>
      <c r="P114" s="180">
        <v>0.26400000000000001</v>
      </c>
      <c r="Q114" s="180">
        <v>0.4</v>
      </c>
      <c r="R114" s="180">
        <v>0.01</v>
      </c>
      <c r="S114" s="218">
        <f t="shared" si="13"/>
        <v>3.0479999999999996</v>
      </c>
    </row>
    <row r="115" spans="1:19" ht="13.15" customHeight="1">
      <c r="A115" s="48">
        <f>SUBTOTAL(3,$B$18:B115)</f>
        <v>98</v>
      </c>
      <c r="B115" s="8">
        <v>696244111253</v>
      </c>
      <c r="C115" s="1" t="s">
        <v>311</v>
      </c>
      <c r="D115" s="1" t="s">
        <v>742</v>
      </c>
      <c r="E115" s="7">
        <v>5000</v>
      </c>
      <c r="F115" s="39"/>
      <c r="G115" s="3">
        <v>1545.7259999999999</v>
      </c>
      <c r="H115" s="3">
        <f t="shared" si="12"/>
        <v>0</v>
      </c>
      <c r="I115" s="188">
        <f t="shared" si="7"/>
        <v>1700.2985999999999</v>
      </c>
      <c r="J115" s="189">
        <f t="shared" si="8"/>
        <v>0</v>
      </c>
      <c r="K115" s="2" t="s">
        <v>1221</v>
      </c>
      <c r="L115" s="44" t="s">
        <v>0</v>
      </c>
      <c r="M115" s="5">
        <f>(S115+P115)+(Q115/6)</f>
        <v>29.81</v>
      </c>
      <c r="N115" s="179">
        <v>28.38</v>
      </c>
      <c r="O115" s="180">
        <v>0.56759999999999999</v>
      </c>
      <c r="P115" s="180">
        <v>1.43</v>
      </c>
      <c r="Q115" s="180">
        <v>0</v>
      </c>
      <c r="R115" s="180">
        <v>0</v>
      </c>
      <c r="S115" s="218">
        <f t="shared" si="13"/>
        <v>28.38</v>
      </c>
    </row>
    <row r="116" spans="1:19" ht="12.75">
      <c r="A116" s="48">
        <f>SUBTOTAL(3,$B$18:B116)</f>
        <v>99</v>
      </c>
      <c r="B116" s="8">
        <v>696244111277</v>
      </c>
      <c r="C116" s="1" t="s">
        <v>312</v>
      </c>
      <c r="D116" s="1" t="s">
        <v>743</v>
      </c>
      <c r="E116" s="7">
        <v>100</v>
      </c>
      <c r="F116" s="39"/>
      <c r="G116" s="3">
        <v>35.206500000000005</v>
      </c>
      <c r="H116" s="3">
        <f t="shared" si="12"/>
        <v>0</v>
      </c>
      <c r="I116" s="188">
        <f t="shared" si="7"/>
        <v>38.727150000000009</v>
      </c>
      <c r="J116" s="189">
        <f t="shared" si="8"/>
        <v>0</v>
      </c>
      <c r="K116" s="2" t="s">
        <v>1221</v>
      </c>
      <c r="L116" s="44" t="s">
        <v>0</v>
      </c>
      <c r="M116" s="5">
        <f>(S116+P116)+(Q116/6)</f>
        <v>0.69359999999999999</v>
      </c>
      <c r="N116" s="179">
        <v>0.495</v>
      </c>
      <c r="O116" s="180">
        <v>0.56759999999999999</v>
      </c>
      <c r="P116" s="180">
        <v>7.8E-2</v>
      </c>
      <c r="Q116" s="180">
        <v>0.22800000000000001</v>
      </c>
      <c r="R116" s="180">
        <v>0.01</v>
      </c>
      <c r="S116" s="218">
        <f t="shared" si="13"/>
        <v>0.5776</v>
      </c>
    </row>
    <row r="117" spans="1:19" ht="13.15" customHeight="1">
      <c r="A117" s="48">
        <f>SUBTOTAL(3,$B$18:B117)</f>
        <v>100</v>
      </c>
      <c r="B117" s="8">
        <v>696244111291</v>
      </c>
      <c r="C117" s="1" t="s">
        <v>313</v>
      </c>
      <c r="D117" s="1" t="s">
        <v>1049</v>
      </c>
      <c r="E117" s="7">
        <v>548</v>
      </c>
      <c r="F117" s="39"/>
      <c r="G117" s="3">
        <v>169.95300000000003</v>
      </c>
      <c r="H117" s="3">
        <f t="shared" si="12"/>
        <v>0</v>
      </c>
      <c r="I117" s="188">
        <f t="shared" si="7"/>
        <v>186.94830000000005</v>
      </c>
      <c r="J117" s="189">
        <f t="shared" si="8"/>
        <v>0</v>
      </c>
      <c r="K117" s="2" t="s">
        <v>1221</v>
      </c>
      <c r="L117" s="44" t="s">
        <v>0</v>
      </c>
      <c r="M117" s="5">
        <f>S117+P117</f>
        <v>3.3844479999999999</v>
      </c>
      <c r="N117" s="179">
        <v>3.1103999999999998</v>
      </c>
      <c r="O117" s="180">
        <v>0.56759999999999999</v>
      </c>
      <c r="P117" s="180">
        <v>0.26400000000000001</v>
      </c>
      <c r="Q117" s="180">
        <v>0.4</v>
      </c>
      <c r="R117" s="180">
        <v>0.01</v>
      </c>
      <c r="S117" s="218">
        <f t="shared" si="13"/>
        <v>3.1204479999999997</v>
      </c>
    </row>
    <row r="118" spans="1:19" ht="14.45" customHeight="1">
      <c r="A118" s="48">
        <f>SUBTOTAL(3,$B$18:B118)</f>
        <v>101</v>
      </c>
      <c r="B118" s="8">
        <v>696244100417</v>
      </c>
      <c r="C118" s="1" t="s">
        <v>224</v>
      </c>
      <c r="D118" s="1" t="s">
        <v>744</v>
      </c>
      <c r="E118" s="7">
        <v>5000</v>
      </c>
      <c r="F118" s="39"/>
      <c r="G118" s="3">
        <v>1620.0765000000001</v>
      </c>
      <c r="H118" s="3">
        <f t="shared" si="12"/>
        <v>0</v>
      </c>
      <c r="I118" s="188">
        <f t="shared" si="7"/>
        <v>1782.0841500000001</v>
      </c>
      <c r="J118" s="189">
        <f t="shared" si="8"/>
        <v>0</v>
      </c>
      <c r="K118" s="2" t="s">
        <v>1222</v>
      </c>
      <c r="L118" s="44" t="s">
        <v>0</v>
      </c>
      <c r="M118" s="5">
        <f>S118+P118</f>
        <v>32.53</v>
      </c>
      <c r="N118" s="179">
        <v>31.020000000000003</v>
      </c>
      <c r="O118" s="180">
        <v>0.622</v>
      </c>
      <c r="P118" s="180">
        <v>1.43</v>
      </c>
      <c r="Q118" s="180">
        <v>0</v>
      </c>
      <c r="R118" s="180">
        <v>0</v>
      </c>
      <c r="S118" s="218">
        <f t="shared" si="13"/>
        <v>31.099999999999998</v>
      </c>
    </row>
    <row r="119" spans="1:19" ht="12.75">
      <c r="A119" s="48">
        <f>SUBTOTAL(3,$B$18:B119)</f>
        <v>102</v>
      </c>
      <c r="B119" s="8">
        <v>696244100653</v>
      </c>
      <c r="C119" s="1" t="s">
        <v>223</v>
      </c>
      <c r="D119" s="1" t="s">
        <v>745</v>
      </c>
      <c r="E119" s="7">
        <v>100</v>
      </c>
      <c r="F119" s="39"/>
      <c r="G119" s="3">
        <v>33.694500000000005</v>
      </c>
      <c r="H119" s="3">
        <f t="shared" si="12"/>
        <v>0</v>
      </c>
      <c r="I119" s="188">
        <f t="shared" si="7"/>
        <v>37.063950000000006</v>
      </c>
      <c r="J119" s="189">
        <f t="shared" si="8"/>
        <v>0</v>
      </c>
      <c r="K119" s="2" t="s">
        <v>1222</v>
      </c>
      <c r="L119" s="44" t="s">
        <v>0</v>
      </c>
      <c r="M119" s="5">
        <f>S119+P119</f>
        <v>0.71</v>
      </c>
      <c r="N119" s="179">
        <v>0.62040000000000006</v>
      </c>
      <c r="O119" s="180">
        <v>0.622</v>
      </c>
      <c r="P119" s="180">
        <v>7.8E-2</v>
      </c>
      <c r="Q119" s="180">
        <v>0.22800000000000001</v>
      </c>
      <c r="R119" s="180">
        <v>0.01</v>
      </c>
      <c r="S119" s="218">
        <f t="shared" si="13"/>
        <v>0.63200000000000001</v>
      </c>
    </row>
    <row r="120" spans="1:19" ht="14.45" customHeight="1">
      <c r="A120" s="48">
        <f>SUBTOTAL(3,$B$18:B120)</f>
        <v>103</v>
      </c>
      <c r="B120" s="8">
        <v>696244100677</v>
      </c>
      <c r="C120" s="1" t="s">
        <v>222</v>
      </c>
      <c r="D120" s="1" t="s">
        <v>1050</v>
      </c>
      <c r="E120" s="7">
        <v>545</v>
      </c>
      <c r="F120" s="39"/>
      <c r="G120" s="3">
        <v>169.95300000000003</v>
      </c>
      <c r="H120" s="3">
        <f t="shared" si="12"/>
        <v>0</v>
      </c>
      <c r="I120" s="188">
        <f t="shared" si="7"/>
        <v>186.94830000000005</v>
      </c>
      <c r="J120" s="189">
        <f t="shared" si="8"/>
        <v>0</v>
      </c>
      <c r="K120" s="2" t="s">
        <v>1222</v>
      </c>
      <c r="L120" s="44" t="s">
        <v>0</v>
      </c>
      <c r="M120" s="5">
        <f>S120+P120</f>
        <v>3.6638999999999999</v>
      </c>
      <c r="N120" s="179">
        <v>3.3811800000000001</v>
      </c>
      <c r="O120" s="180">
        <v>0.622</v>
      </c>
      <c r="P120" s="180">
        <v>0.26400000000000001</v>
      </c>
      <c r="Q120" s="180">
        <v>0.4</v>
      </c>
      <c r="R120" s="180">
        <v>0.01</v>
      </c>
      <c r="S120" s="218">
        <f t="shared" si="13"/>
        <v>3.3998999999999997</v>
      </c>
    </row>
    <row r="121" spans="1:19" ht="14.45" customHeight="1">
      <c r="A121" s="48">
        <f>SUBTOTAL(3,$B$18:B121)</f>
        <v>104</v>
      </c>
      <c r="B121" s="8">
        <v>696244100424</v>
      </c>
      <c r="C121" s="1" t="s">
        <v>221</v>
      </c>
      <c r="D121" s="1" t="s">
        <v>746</v>
      </c>
      <c r="E121" s="7">
        <v>3700</v>
      </c>
      <c r="F121" s="39"/>
      <c r="G121" s="3">
        <v>1327.5045</v>
      </c>
      <c r="H121" s="3">
        <f t="shared" si="12"/>
        <v>0</v>
      </c>
      <c r="I121" s="188">
        <f t="shared" si="7"/>
        <v>1460.25495</v>
      </c>
      <c r="J121" s="189">
        <f t="shared" si="8"/>
        <v>0</v>
      </c>
      <c r="K121" s="2" t="s">
        <v>1222</v>
      </c>
      <c r="L121" s="44" t="s">
        <v>0</v>
      </c>
      <c r="M121" s="5">
        <f>S121+P121</f>
        <v>31.769999999999996</v>
      </c>
      <c r="N121" s="179">
        <v>30.280800000000006</v>
      </c>
      <c r="O121" s="180">
        <v>0.82</v>
      </c>
      <c r="P121" s="180">
        <v>1.43</v>
      </c>
      <c r="Q121" s="180">
        <v>0</v>
      </c>
      <c r="R121" s="180">
        <v>0</v>
      </c>
      <c r="S121" s="218">
        <f t="shared" si="13"/>
        <v>30.339999999999996</v>
      </c>
    </row>
    <row r="122" spans="1:19" ht="12.75">
      <c r="A122" s="48">
        <f>SUBTOTAL(3,$B$18:B122)</f>
        <v>105</v>
      </c>
      <c r="B122" s="8">
        <v>696244100547</v>
      </c>
      <c r="C122" s="1" t="s">
        <v>220</v>
      </c>
      <c r="D122" s="1" t="s">
        <v>747</v>
      </c>
      <c r="E122" s="7">
        <v>100</v>
      </c>
      <c r="F122" s="39"/>
      <c r="G122" s="3">
        <v>41.233500000000006</v>
      </c>
      <c r="H122" s="3">
        <f t="shared" si="12"/>
        <v>0</v>
      </c>
      <c r="I122" s="188">
        <f t="shared" si="7"/>
        <v>45.356850000000009</v>
      </c>
      <c r="J122" s="189">
        <f t="shared" si="8"/>
        <v>0</v>
      </c>
      <c r="K122" s="2" t="s">
        <v>1222</v>
      </c>
      <c r="L122" s="44" t="s">
        <v>0</v>
      </c>
      <c r="M122" s="5">
        <f>(S122+P122)+(Q122/6)</f>
        <v>0.94599999999999984</v>
      </c>
      <c r="N122" s="179">
        <v>0.81840000000000002</v>
      </c>
      <c r="O122" s="180">
        <v>0.82</v>
      </c>
      <c r="P122" s="180">
        <v>7.8E-2</v>
      </c>
      <c r="Q122" s="180">
        <v>0.22800000000000001</v>
      </c>
      <c r="R122" s="180">
        <v>0.01</v>
      </c>
      <c r="S122" s="218">
        <f t="shared" si="13"/>
        <v>0.82999999999999985</v>
      </c>
    </row>
    <row r="123" spans="1:19" ht="13.15" customHeight="1">
      <c r="A123" s="48">
        <f>SUBTOTAL(3,$B$18:B123)</f>
        <v>106</v>
      </c>
      <c r="B123" s="8">
        <v>696244100486</v>
      </c>
      <c r="C123" s="1" t="s">
        <v>219</v>
      </c>
      <c r="D123" s="1" t="s">
        <v>1051</v>
      </c>
      <c r="E123" s="7">
        <v>460</v>
      </c>
      <c r="F123" s="39"/>
      <c r="G123" s="3">
        <v>169.95300000000003</v>
      </c>
      <c r="H123" s="3">
        <f t="shared" si="12"/>
        <v>0</v>
      </c>
      <c r="I123" s="188">
        <f t="shared" si="7"/>
        <v>186.94830000000005</v>
      </c>
      <c r="J123" s="189">
        <f t="shared" si="8"/>
        <v>0</v>
      </c>
      <c r="K123" s="2" t="s">
        <v>1222</v>
      </c>
      <c r="L123" s="44" t="s">
        <v>0</v>
      </c>
      <c r="M123" s="5">
        <f>S123+P123</f>
        <v>4.0459999999999994</v>
      </c>
      <c r="N123" s="179">
        <v>3.7646400000000004</v>
      </c>
      <c r="O123" s="180">
        <v>0.82</v>
      </c>
      <c r="P123" s="180">
        <v>0.26400000000000001</v>
      </c>
      <c r="Q123" s="180">
        <v>0.4</v>
      </c>
      <c r="R123" s="180">
        <v>0.01</v>
      </c>
      <c r="S123" s="218">
        <f t="shared" si="13"/>
        <v>3.7819999999999991</v>
      </c>
    </row>
    <row r="124" spans="1:19" ht="14.45" customHeight="1">
      <c r="A124" s="48">
        <f>SUBTOTAL(3,$B$18:B124)</f>
        <v>107</v>
      </c>
      <c r="B124" s="8">
        <v>696244100431</v>
      </c>
      <c r="C124" s="1" t="s">
        <v>218</v>
      </c>
      <c r="D124" s="1" t="s">
        <v>748</v>
      </c>
      <c r="E124" s="7">
        <v>2200</v>
      </c>
      <c r="F124" s="39"/>
      <c r="G124" s="3">
        <v>946.66950000000008</v>
      </c>
      <c r="H124" s="3">
        <f t="shared" si="12"/>
        <v>0</v>
      </c>
      <c r="I124" s="188">
        <f t="shared" si="7"/>
        <v>1041.33645</v>
      </c>
      <c r="J124" s="189">
        <f t="shared" si="8"/>
        <v>0</v>
      </c>
      <c r="K124" s="2" t="s">
        <v>1222</v>
      </c>
      <c r="L124" s="44" t="s">
        <v>0</v>
      </c>
      <c r="M124" s="5">
        <f>S124+P124</f>
        <v>29.15</v>
      </c>
      <c r="N124" s="179">
        <v>27.878400000000003</v>
      </c>
      <c r="O124" s="180">
        <v>1.26</v>
      </c>
      <c r="P124" s="180">
        <v>1.43</v>
      </c>
      <c r="Q124" s="180">
        <v>0</v>
      </c>
      <c r="R124" s="180">
        <v>0</v>
      </c>
      <c r="S124" s="218">
        <f t="shared" si="13"/>
        <v>27.72</v>
      </c>
    </row>
    <row r="125" spans="1:19" ht="13.15" customHeight="1">
      <c r="A125" s="48">
        <f>SUBTOTAL(3,$B$18:B125)</f>
        <v>108</v>
      </c>
      <c r="B125" s="8">
        <v>696244100554</v>
      </c>
      <c r="C125" s="1" t="s">
        <v>217</v>
      </c>
      <c r="D125" s="1" t="s">
        <v>749</v>
      </c>
      <c r="E125" s="7">
        <v>100</v>
      </c>
      <c r="F125" s="39"/>
      <c r="G125" s="3">
        <v>62.086500000000008</v>
      </c>
      <c r="H125" s="3">
        <f t="shared" si="12"/>
        <v>0</v>
      </c>
      <c r="I125" s="188">
        <f t="shared" si="7"/>
        <v>68.295150000000007</v>
      </c>
      <c r="J125" s="189">
        <f t="shared" si="8"/>
        <v>0</v>
      </c>
      <c r="K125" s="2" t="s">
        <v>1222</v>
      </c>
      <c r="L125" s="44" t="s">
        <v>0</v>
      </c>
      <c r="M125" s="5">
        <f>(S125+P125)+(Q125/6)</f>
        <v>1.4036666666666668</v>
      </c>
      <c r="N125" s="179">
        <v>1.2672000000000003</v>
      </c>
      <c r="O125" s="180">
        <v>1.26</v>
      </c>
      <c r="P125" s="180">
        <v>8.5999999999999993E-2</v>
      </c>
      <c r="Q125" s="180">
        <v>0.28599999999999998</v>
      </c>
      <c r="R125" s="180">
        <v>0.01</v>
      </c>
      <c r="S125" s="218">
        <f t="shared" si="13"/>
        <v>1.27</v>
      </c>
    </row>
    <row r="126" spans="1:19" ht="13.15" customHeight="1">
      <c r="A126" s="48">
        <f>SUBTOTAL(3,$B$18:B126)</f>
        <v>109</v>
      </c>
      <c r="B126" s="8">
        <v>696244100493</v>
      </c>
      <c r="C126" s="1" t="s">
        <v>216</v>
      </c>
      <c r="D126" s="1" t="s">
        <v>1052</v>
      </c>
      <c r="E126" s="7">
        <v>295</v>
      </c>
      <c r="F126" s="39"/>
      <c r="G126" s="3">
        <v>169.95300000000003</v>
      </c>
      <c r="H126" s="3">
        <f t="shared" si="12"/>
        <v>0</v>
      </c>
      <c r="I126" s="188">
        <f t="shared" si="7"/>
        <v>186.94830000000005</v>
      </c>
      <c r="J126" s="189">
        <f t="shared" si="8"/>
        <v>0</v>
      </c>
      <c r="K126" s="2" t="s">
        <v>1222</v>
      </c>
      <c r="L126" s="44" t="s">
        <v>0</v>
      </c>
      <c r="M126" s="5">
        <f>S126+P126</f>
        <v>3.9909999999999997</v>
      </c>
      <c r="N126" s="179">
        <v>3.7382400000000002</v>
      </c>
      <c r="O126" s="180">
        <v>1.26</v>
      </c>
      <c r="P126" s="180">
        <v>0.26400000000000001</v>
      </c>
      <c r="Q126" s="180">
        <v>0.4</v>
      </c>
      <c r="R126" s="180">
        <v>0.01</v>
      </c>
      <c r="S126" s="218">
        <f t="shared" si="13"/>
        <v>3.7269999999999999</v>
      </c>
    </row>
    <row r="127" spans="1:19" ht="14.45" customHeight="1">
      <c r="A127" s="48">
        <f>SUBTOTAL(3,$B$18:B127)</f>
        <v>110</v>
      </c>
      <c r="B127" s="8">
        <v>696244100448</v>
      </c>
      <c r="C127" s="1" t="s">
        <v>215</v>
      </c>
      <c r="D127" s="1" t="s">
        <v>750</v>
      </c>
      <c r="E127" s="7">
        <v>2000</v>
      </c>
      <c r="F127" s="39"/>
      <c r="G127" s="3">
        <v>1103.8020000000001</v>
      </c>
      <c r="H127" s="3">
        <f t="shared" si="12"/>
        <v>0</v>
      </c>
      <c r="I127" s="188">
        <f t="shared" si="7"/>
        <v>1214.1822000000002</v>
      </c>
      <c r="J127" s="189">
        <f t="shared" si="8"/>
        <v>0</v>
      </c>
      <c r="K127" s="2" t="s">
        <v>1222</v>
      </c>
      <c r="L127" s="44" t="s">
        <v>0</v>
      </c>
      <c r="M127" s="5">
        <f>S127+P127</f>
        <v>29.429999999999996</v>
      </c>
      <c r="N127" s="179">
        <v>27.94</v>
      </c>
      <c r="O127" s="180">
        <v>1.4</v>
      </c>
      <c r="P127" s="180">
        <v>1.43</v>
      </c>
      <c r="Q127" s="180">
        <v>0</v>
      </c>
      <c r="R127" s="180">
        <v>0</v>
      </c>
      <c r="S127" s="218">
        <f t="shared" si="13"/>
        <v>27.999999999999996</v>
      </c>
    </row>
    <row r="128" spans="1:19" ht="13.15" customHeight="1">
      <c r="A128" s="48">
        <f>SUBTOTAL(3,$B$18:B128)</f>
        <v>111</v>
      </c>
      <c r="B128" s="8">
        <v>696244100561</v>
      </c>
      <c r="C128" s="1" t="s">
        <v>214</v>
      </c>
      <c r="D128" s="1" t="s">
        <v>751</v>
      </c>
      <c r="E128" s="7">
        <v>100</v>
      </c>
      <c r="F128" s="39"/>
      <c r="G128" s="3">
        <v>72.817499999999995</v>
      </c>
      <c r="H128" s="3">
        <f t="shared" si="12"/>
        <v>0</v>
      </c>
      <c r="I128" s="188">
        <f t="shared" si="7"/>
        <v>80.099249999999998</v>
      </c>
      <c r="J128" s="189">
        <f t="shared" si="8"/>
        <v>0</v>
      </c>
      <c r="K128" s="2" t="s">
        <v>1222</v>
      </c>
      <c r="L128" s="44" t="s">
        <v>0</v>
      </c>
      <c r="M128" s="5">
        <f>(S128+P128)+(Q128/6)</f>
        <v>1.5436666666666667</v>
      </c>
      <c r="N128" s="179">
        <v>1.3970000000000002</v>
      </c>
      <c r="O128" s="180">
        <v>1.4</v>
      </c>
      <c r="P128" s="180">
        <v>8.5999999999999993E-2</v>
      </c>
      <c r="Q128" s="180">
        <v>0.28599999999999998</v>
      </c>
      <c r="R128" s="180">
        <v>0.01</v>
      </c>
      <c r="S128" s="218">
        <f t="shared" si="13"/>
        <v>1.41</v>
      </c>
    </row>
    <row r="129" spans="1:19" ht="13.15" customHeight="1">
      <c r="A129" s="48">
        <f>SUBTOTAL(3,$B$18:B129)</f>
        <v>112</v>
      </c>
      <c r="B129" s="8">
        <v>696244100509</v>
      </c>
      <c r="C129" s="1" t="s">
        <v>213</v>
      </c>
      <c r="D129" s="1" t="s">
        <v>1053</v>
      </c>
      <c r="E129" s="7">
        <v>250</v>
      </c>
      <c r="F129" s="39"/>
      <c r="G129" s="3">
        <v>169.95300000000003</v>
      </c>
      <c r="H129" s="3">
        <f t="shared" si="12"/>
        <v>0</v>
      </c>
      <c r="I129" s="188">
        <f t="shared" si="7"/>
        <v>186.94830000000005</v>
      </c>
      <c r="J129" s="189">
        <f t="shared" si="8"/>
        <v>0</v>
      </c>
      <c r="K129" s="2" t="s">
        <v>1222</v>
      </c>
      <c r="L129" s="44" t="s">
        <v>0</v>
      </c>
      <c r="M129" s="5">
        <f>S129+P129</f>
        <v>3.7739999999999991</v>
      </c>
      <c r="N129" s="179">
        <v>3.4925000000000002</v>
      </c>
      <c r="O129" s="180">
        <v>1.4</v>
      </c>
      <c r="P129" s="180">
        <v>0.26400000000000001</v>
      </c>
      <c r="Q129" s="180">
        <v>0.4</v>
      </c>
      <c r="R129" s="180">
        <v>0.01</v>
      </c>
      <c r="S129" s="218">
        <f t="shared" si="13"/>
        <v>3.5099999999999993</v>
      </c>
    </row>
    <row r="130" spans="1:19" ht="14.45" customHeight="1">
      <c r="A130" s="48">
        <f>SUBTOTAL(3,$B$18:B130)</f>
        <v>113</v>
      </c>
      <c r="B130" s="8">
        <v>696244100455</v>
      </c>
      <c r="C130" s="1" t="s">
        <v>212</v>
      </c>
      <c r="D130" s="1" t="s">
        <v>752</v>
      </c>
      <c r="E130" s="7">
        <v>1500</v>
      </c>
      <c r="F130" s="39"/>
      <c r="G130" s="3">
        <v>919.49550000000011</v>
      </c>
      <c r="H130" s="3">
        <f t="shared" si="12"/>
        <v>0</v>
      </c>
      <c r="I130" s="188">
        <f t="shared" si="7"/>
        <v>1011.4450500000002</v>
      </c>
      <c r="J130" s="189">
        <f t="shared" si="8"/>
        <v>0</v>
      </c>
      <c r="K130" s="2" t="s">
        <v>1222</v>
      </c>
      <c r="L130" s="44" t="s">
        <v>0</v>
      </c>
      <c r="M130" s="5">
        <f>S130+P130</f>
        <v>24.26</v>
      </c>
      <c r="N130" s="179">
        <v>22.77</v>
      </c>
      <c r="O130" s="180">
        <v>1.522</v>
      </c>
      <c r="P130" s="180">
        <v>1.43</v>
      </c>
      <c r="Q130" s="180">
        <v>0</v>
      </c>
      <c r="R130" s="180">
        <v>0</v>
      </c>
      <c r="S130" s="218">
        <f t="shared" si="13"/>
        <v>22.830000000000002</v>
      </c>
    </row>
    <row r="131" spans="1:19" ht="13.15" customHeight="1">
      <c r="A131" s="48">
        <f>SUBTOTAL(3,$B$18:B131)</f>
        <v>114</v>
      </c>
      <c r="B131" s="8">
        <v>696244100578</v>
      </c>
      <c r="C131" s="1" t="s">
        <v>211</v>
      </c>
      <c r="D131" s="1" t="s">
        <v>753</v>
      </c>
      <c r="E131" s="7">
        <v>100</v>
      </c>
      <c r="F131" s="39"/>
      <c r="G131" s="3">
        <v>88.546500000000009</v>
      </c>
      <c r="H131" s="3">
        <f t="shared" si="12"/>
        <v>0</v>
      </c>
      <c r="I131" s="188">
        <f t="shared" si="7"/>
        <v>97.401150000000015</v>
      </c>
      <c r="J131" s="189">
        <f t="shared" si="8"/>
        <v>0</v>
      </c>
      <c r="K131" s="2" t="s">
        <v>1222</v>
      </c>
      <c r="L131" s="44" t="s">
        <v>0</v>
      </c>
      <c r="M131" s="5">
        <f>(S131+P131)+(Q131/6)</f>
        <v>1.6656666666666669</v>
      </c>
      <c r="N131" s="179">
        <v>1.518</v>
      </c>
      <c r="O131" s="180">
        <v>1.522</v>
      </c>
      <c r="P131" s="180">
        <v>8.5999999999999993E-2</v>
      </c>
      <c r="Q131" s="180">
        <v>0.28599999999999998</v>
      </c>
      <c r="R131" s="180">
        <v>0.01</v>
      </c>
      <c r="S131" s="218">
        <f t="shared" si="13"/>
        <v>1.532</v>
      </c>
    </row>
    <row r="132" spans="1:19" ht="13.15" customHeight="1">
      <c r="A132" s="48">
        <f>SUBTOTAL(3,$B$18:B132)</f>
        <v>115</v>
      </c>
      <c r="B132" s="8">
        <v>696244100516</v>
      </c>
      <c r="C132" s="1" t="s">
        <v>210</v>
      </c>
      <c r="D132" s="1" t="s">
        <v>1054</v>
      </c>
      <c r="E132" s="7">
        <v>210</v>
      </c>
      <c r="F132" s="39"/>
      <c r="G132" s="3">
        <v>169.95300000000003</v>
      </c>
      <c r="H132" s="3">
        <f t="shared" si="12"/>
        <v>0</v>
      </c>
      <c r="I132" s="188">
        <f t="shared" si="7"/>
        <v>186.94830000000005</v>
      </c>
      <c r="J132" s="189">
        <f t="shared" si="8"/>
        <v>0</v>
      </c>
      <c r="K132" s="2" t="s">
        <v>1222</v>
      </c>
      <c r="L132" s="44" t="s">
        <v>0</v>
      </c>
      <c r="M132" s="5">
        <f>S132+P132</f>
        <v>3.4702000000000002</v>
      </c>
      <c r="N132" s="179">
        <v>3.1878000000000002</v>
      </c>
      <c r="O132" s="180">
        <v>1.522</v>
      </c>
      <c r="P132" s="180">
        <v>0.26400000000000001</v>
      </c>
      <c r="Q132" s="180">
        <v>0.4</v>
      </c>
      <c r="R132" s="180">
        <v>0.01</v>
      </c>
      <c r="S132" s="218">
        <f t="shared" si="13"/>
        <v>3.2061999999999999</v>
      </c>
    </row>
    <row r="133" spans="1:19" ht="14.45" customHeight="1">
      <c r="A133" s="48">
        <f>SUBTOTAL(3,$B$18:B133)</f>
        <v>116</v>
      </c>
      <c r="B133" s="8">
        <v>696244100462</v>
      </c>
      <c r="C133" s="1" t="s">
        <v>209</v>
      </c>
      <c r="D133" s="1" t="s">
        <v>754</v>
      </c>
      <c r="E133" s="7">
        <v>1000</v>
      </c>
      <c r="F133" s="39"/>
      <c r="G133" s="3">
        <v>788.70749999999998</v>
      </c>
      <c r="H133" s="3">
        <f t="shared" si="12"/>
        <v>0</v>
      </c>
      <c r="I133" s="188">
        <f t="shared" si="7"/>
        <v>867.57825000000003</v>
      </c>
      <c r="J133" s="189">
        <f t="shared" si="8"/>
        <v>0</v>
      </c>
      <c r="K133" s="2" t="s">
        <v>1222</v>
      </c>
      <c r="L133" s="44" t="s">
        <v>0</v>
      </c>
      <c r="M133" s="5">
        <f>S133+P133</f>
        <v>21.43</v>
      </c>
      <c r="N133" s="179">
        <v>20.064</v>
      </c>
      <c r="O133" s="180">
        <v>2</v>
      </c>
      <c r="P133" s="180">
        <v>1.43</v>
      </c>
      <c r="Q133" s="180">
        <v>0</v>
      </c>
      <c r="R133" s="180">
        <v>0</v>
      </c>
      <c r="S133" s="218">
        <f t="shared" si="13"/>
        <v>20</v>
      </c>
    </row>
    <row r="134" spans="1:19" ht="14.45" customHeight="1">
      <c r="A134" s="48">
        <f>SUBTOTAL(3,$B$18:B134)</f>
        <v>117</v>
      </c>
      <c r="B134" s="8">
        <v>696244102015</v>
      </c>
      <c r="C134" s="1" t="s">
        <v>208</v>
      </c>
      <c r="D134" s="1" t="s">
        <v>755</v>
      </c>
      <c r="E134" s="7">
        <v>50</v>
      </c>
      <c r="F134" s="39"/>
      <c r="G134" s="3">
        <v>56.342999999999996</v>
      </c>
      <c r="H134" s="3">
        <f t="shared" si="12"/>
        <v>0</v>
      </c>
      <c r="I134" s="188">
        <f t="shared" si="7"/>
        <v>61.9773</v>
      </c>
      <c r="J134" s="189">
        <f t="shared" si="8"/>
        <v>0</v>
      </c>
      <c r="K134" s="2" t="s">
        <v>1222</v>
      </c>
      <c r="L134" s="44" t="s">
        <v>0</v>
      </c>
      <c r="M134" s="5">
        <f>(S134+P134)+(Q134/6)</f>
        <v>1.1436666666666668</v>
      </c>
      <c r="N134" s="179">
        <v>1.0032000000000001</v>
      </c>
      <c r="O134" s="180">
        <v>2</v>
      </c>
      <c r="P134" s="180">
        <v>8.5999999999999993E-2</v>
      </c>
      <c r="Q134" s="180">
        <v>0.28599999999999998</v>
      </c>
      <c r="R134" s="180">
        <v>0.01</v>
      </c>
      <c r="S134" s="218">
        <f t="shared" si="13"/>
        <v>1.01</v>
      </c>
    </row>
    <row r="135" spans="1:19" ht="13.15" customHeight="1">
      <c r="A135" s="48">
        <f>SUBTOTAL(3,$B$18:B135)</f>
        <v>118</v>
      </c>
      <c r="B135" s="8">
        <v>696244100523</v>
      </c>
      <c r="C135" s="1" t="s">
        <v>207</v>
      </c>
      <c r="D135" s="1" t="s">
        <v>1055</v>
      </c>
      <c r="E135" s="7">
        <v>165</v>
      </c>
      <c r="F135" s="39"/>
      <c r="G135" s="3">
        <v>169.95300000000003</v>
      </c>
      <c r="H135" s="3">
        <f t="shared" si="12"/>
        <v>0</v>
      </c>
      <c r="I135" s="188">
        <f t="shared" si="7"/>
        <v>186.94830000000005</v>
      </c>
      <c r="J135" s="189">
        <f t="shared" si="8"/>
        <v>0</v>
      </c>
      <c r="K135" s="2" t="s">
        <v>1222</v>
      </c>
      <c r="L135" s="44" t="s">
        <v>0</v>
      </c>
      <c r="M135" s="5">
        <f>S135+P135</f>
        <v>3.5739999999999998</v>
      </c>
      <c r="N135" s="179">
        <v>3.3105600000000002</v>
      </c>
      <c r="O135" s="180">
        <v>2</v>
      </c>
      <c r="P135" s="180">
        <v>0.26400000000000001</v>
      </c>
      <c r="Q135" s="180">
        <v>0.4</v>
      </c>
      <c r="R135" s="180">
        <v>0.01</v>
      </c>
      <c r="S135" s="218">
        <f t="shared" si="13"/>
        <v>3.31</v>
      </c>
    </row>
    <row r="136" spans="1:19" ht="13.15" customHeight="1">
      <c r="A136" s="48">
        <f>SUBTOTAL(3,$B$18:B136)</f>
        <v>119</v>
      </c>
      <c r="B136" s="40" t="s">
        <v>206</v>
      </c>
      <c r="C136" s="35"/>
      <c r="D136" s="35"/>
      <c r="E136" s="41"/>
      <c r="F136" s="35"/>
      <c r="G136" s="35"/>
      <c r="H136" s="36"/>
      <c r="I136" s="36"/>
      <c r="J136" s="36"/>
      <c r="K136" s="37" t="s">
        <v>1223</v>
      </c>
      <c r="L136" s="154"/>
      <c r="M136" s="38"/>
      <c r="N136" s="38"/>
      <c r="O136" s="38"/>
      <c r="P136" s="38"/>
      <c r="Q136" s="38"/>
      <c r="R136" s="38"/>
      <c r="S136" s="217"/>
    </row>
    <row r="137" spans="1:19" ht="13.15" customHeight="1">
      <c r="A137" s="48">
        <f>SUBTOTAL(3,$B$18:B137)</f>
        <v>120</v>
      </c>
      <c r="B137" s="8">
        <v>696244203309</v>
      </c>
      <c r="C137" s="1" t="s">
        <v>205</v>
      </c>
      <c r="D137" s="1" t="s">
        <v>648</v>
      </c>
      <c r="E137" s="7">
        <v>2300</v>
      </c>
      <c r="F137" s="39"/>
      <c r="G137" s="3">
        <v>475.57</v>
      </c>
      <c r="H137" s="3">
        <f t="shared" ref="H137:H168" si="14">(ROUND(G137*(1-$E$5)*(1-$G$5)*(1-$H$5),2)*F137)</f>
        <v>0</v>
      </c>
      <c r="I137" s="188">
        <f t="shared" si="7"/>
        <v>523.12699999999995</v>
      </c>
      <c r="J137" s="189">
        <f t="shared" si="8"/>
        <v>0</v>
      </c>
      <c r="K137" s="2" t="s">
        <v>1222</v>
      </c>
      <c r="L137" s="44" t="s">
        <v>0</v>
      </c>
      <c r="M137" s="5">
        <f t="shared" ref="M137:M160" si="15">S137+P137</f>
        <v>22.378399999999999</v>
      </c>
      <c r="N137" s="179">
        <v>20.948399999999999</v>
      </c>
      <c r="O137" s="180">
        <v>0.91079999999999994</v>
      </c>
      <c r="P137" s="180">
        <v>1.43</v>
      </c>
      <c r="Q137" s="180">
        <v>0</v>
      </c>
      <c r="R137" s="180">
        <v>0</v>
      </c>
      <c r="S137" s="218">
        <f t="shared" ref="S137:S160" si="16">O137/100*E137+R137</f>
        <v>20.948399999999999</v>
      </c>
    </row>
    <row r="138" spans="1:19" ht="13.15" customHeight="1">
      <c r="A138" s="48">
        <f>SUBTOTAL(3,$B$18:B138)</f>
        <v>121</v>
      </c>
      <c r="B138" s="8">
        <v>696244203323</v>
      </c>
      <c r="C138" s="1" t="s">
        <v>204</v>
      </c>
      <c r="D138" s="1" t="s">
        <v>649</v>
      </c>
      <c r="E138" s="7">
        <v>40</v>
      </c>
      <c r="F138" s="39"/>
      <c r="G138" s="3">
        <v>10.36</v>
      </c>
      <c r="H138" s="3">
        <f t="shared" si="14"/>
        <v>0</v>
      </c>
      <c r="I138" s="188">
        <f t="shared" si="7"/>
        <v>11.395999999999999</v>
      </c>
      <c r="J138" s="189">
        <f t="shared" si="8"/>
        <v>0</v>
      </c>
      <c r="K138" s="2" t="s">
        <v>1222</v>
      </c>
      <c r="L138" s="44" t="s">
        <v>0</v>
      </c>
      <c r="M138" s="5">
        <f t="shared" si="15"/>
        <v>0.37431999999999999</v>
      </c>
      <c r="N138" s="179">
        <v>0.36431999999999998</v>
      </c>
      <c r="O138" s="180">
        <v>0.91079999999999994</v>
      </c>
      <c r="R138" s="180">
        <v>0.01</v>
      </c>
      <c r="S138" s="218">
        <f t="shared" si="16"/>
        <v>0.37431999999999999</v>
      </c>
    </row>
    <row r="139" spans="1:19" ht="13.15" customHeight="1">
      <c r="A139" s="48">
        <f>SUBTOTAL(3,$B$18:B139)</f>
        <v>122</v>
      </c>
      <c r="B139" s="8">
        <v>696244203347</v>
      </c>
      <c r="C139" s="1" t="s">
        <v>203</v>
      </c>
      <c r="D139" s="1" t="s">
        <v>1056</v>
      </c>
      <c r="E139" s="7">
        <v>282</v>
      </c>
      <c r="F139" s="39"/>
      <c r="G139" s="3">
        <v>70.61</v>
      </c>
      <c r="H139" s="3">
        <f t="shared" si="14"/>
        <v>0</v>
      </c>
      <c r="I139" s="188">
        <f t="shared" si="7"/>
        <v>77.670999999999992</v>
      </c>
      <c r="J139" s="189">
        <f t="shared" si="8"/>
        <v>0</v>
      </c>
      <c r="K139" s="2" t="s">
        <v>1222</v>
      </c>
      <c r="L139" s="44" t="s">
        <v>0</v>
      </c>
      <c r="M139" s="5">
        <f t="shared" si="15"/>
        <v>2.8424559999999994</v>
      </c>
      <c r="N139" s="179">
        <v>2.5684999999999998</v>
      </c>
      <c r="O139" s="180">
        <v>0.91079999999999994</v>
      </c>
      <c r="P139" s="180">
        <v>0.26400000000000001</v>
      </c>
      <c r="Q139" s="180">
        <v>0.4</v>
      </c>
      <c r="R139" s="180">
        <v>0.01</v>
      </c>
      <c r="S139" s="218">
        <f t="shared" si="16"/>
        <v>2.5784559999999996</v>
      </c>
    </row>
    <row r="140" spans="1:19" ht="13.15" customHeight="1">
      <c r="A140" s="48">
        <f>SUBTOTAL(3,$B$18:B140)</f>
        <v>123</v>
      </c>
      <c r="B140" s="8">
        <v>696244203361</v>
      </c>
      <c r="C140" s="1" t="s">
        <v>202</v>
      </c>
      <c r="D140" s="1" t="s">
        <v>650</v>
      </c>
      <c r="E140" s="7">
        <v>1600</v>
      </c>
      <c r="F140" s="39"/>
      <c r="G140" s="3">
        <v>361.74</v>
      </c>
      <c r="H140" s="3">
        <f t="shared" si="14"/>
        <v>0</v>
      </c>
      <c r="I140" s="188">
        <f t="shared" si="7"/>
        <v>397.91399999999999</v>
      </c>
      <c r="J140" s="189">
        <f t="shared" si="8"/>
        <v>0</v>
      </c>
      <c r="K140" s="2" t="s">
        <v>1222</v>
      </c>
      <c r="L140" s="44" t="s">
        <v>0</v>
      </c>
      <c r="M140" s="5">
        <f t="shared" si="15"/>
        <v>19.346800000000002</v>
      </c>
      <c r="N140" s="179">
        <v>17.916800000000002</v>
      </c>
      <c r="O140" s="180">
        <v>1.1198000000000001</v>
      </c>
      <c r="P140" s="180">
        <v>1.43</v>
      </c>
      <c r="Q140" s="180">
        <v>0</v>
      </c>
      <c r="R140" s="180">
        <v>0</v>
      </c>
      <c r="S140" s="218">
        <f t="shared" si="16"/>
        <v>17.916800000000002</v>
      </c>
    </row>
    <row r="141" spans="1:19" ht="13.15" customHeight="1">
      <c r="A141" s="48">
        <f>SUBTOTAL(3,$B$18:B141)</f>
        <v>124</v>
      </c>
      <c r="B141" s="8">
        <v>696244203385</v>
      </c>
      <c r="C141" s="1" t="s">
        <v>201</v>
      </c>
      <c r="D141" s="1" t="s">
        <v>651</v>
      </c>
      <c r="E141" s="7">
        <v>40</v>
      </c>
      <c r="F141" s="39"/>
      <c r="G141" s="3">
        <v>11.36</v>
      </c>
      <c r="H141" s="3">
        <f t="shared" si="14"/>
        <v>0</v>
      </c>
      <c r="I141" s="188">
        <f t="shared" si="7"/>
        <v>12.495999999999999</v>
      </c>
      <c r="J141" s="189">
        <f t="shared" si="8"/>
        <v>0</v>
      </c>
      <c r="K141" s="2" t="s">
        <v>1222</v>
      </c>
      <c r="L141" s="44" t="s">
        <v>0</v>
      </c>
      <c r="M141" s="5">
        <f t="shared" si="15"/>
        <v>0.45792000000000005</v>
      </c>
      <c r="N141" s="179">
        <v>0.44792000000000004</v>
      </c>
      <c r="O141" s="180">
        <v>1.1198000000000001</v>
      </c>
      <c r="R141" s="180">
        <v>0.01</v>
      </c>
      <c r="S141" s="218">
        <f t="shared" si="16"/>
        <v>0.45792000000000005</v>
      </c>
    </row>
    <row r="142" spans="1:19" ht="13.15" customHeight="1">
      <c r="A142" s="48">
        <f>SUBTOTAL(3,$B$18:B142)</f>
        <v>125</v>
      </c>
      <c r="B142" s="8">
        <v>696244203408</v>
      </c>
      <c r="C142" s="1" t="s">
        <v>200</v>
      </c>
      <c r="D142" s="1" t="s">
        <v>1057</v>
      </c>
      <c r="E142" s="7">
        <v>258</v>
      </c>
      <c r="F142" s="39"/>
      <c r="G142" s="3">
        <v>70.61</v>
      </c>
      <c r="H142" s="3">
        <f t="shared" si="14"/>
        <v>0</v>
      </c>
      <c r="I142" s="188">
        <f t="shared" si="7"/>
        <v>77.670999999999992</v>
      </c>
      <c r="J142" s="189">
        <f t="shared" si="8"/>
        <v>0</v>
      </c>
      <c r="K142" s="2" t="s">
        <v>1222</v>
      </c>
      <c r="L142" s="44" t="s">
        <v>0</v>
      </c>
      <c r="M142" s="5">
        <f t="shared" si="15"/>
        <v>3.1630840000000005</v>
      </c>
      <c r="N142" s="179">
        <v>2.8890840000000004</v>
      </c>
      <c r="O142" s="180">
        <v>1.1198000000000001</v>
      </c>
      <c r="P142" s="180">
        <v>0.26400000000000001</v>
      </c>
      <c r="Q142" s="180">
        <v>0.4</v>
      </c>
      <c r="R142" s="180">
        <v>0.01</v>
      </c>
      <c r="S142" s="218">
        <f t="shared" si="16"/>
        <v>2.8990840000000002</v>
      </c>
    </row>
    <row r="143" spans="1:19" ht="13.15" customHeight="1">
      <c r="A143" s="48">
        <f>SUBTOTAL(3,$B$18:B143)</f>
        <v>126</v>
      </c>
      <c r="B143" s="8">
        <v>696244203965</v>
      </c>
      <c r="C143" s="1" t="s">
        <v>199</v>
      </c>
      <c r="D143" s="1" t="s">
        <v>652</v>
      </c>
      <c r="E143" s="7">
        <v>1000</v>
      </c>
      <c r="F143" s="39"/>
      <c r="G143" s="3">
        <v>239.25</v>
      </c>
      <c r="H143" s="3">
        <f t="shared" si="14"/>
        <v>0</v>
      </c>
      <c r="I143" s="188">
        <f t="shared" si="7"/>
        <v>263.17500000000001</v>
      </c>
      <c r="J143" s="189">
        <f t="shared" si="8"/>
        <v>0</v>
      </c>
      <c r="K143" s="2" t="s">
        <v>1222</v>
      </c>
      <c r="L143" s="44" t="s">
        <v>0</v>
      </c>
      <c r="M143" s="5">
        <f t="shared" si="15"/>
        <v>14.629999999999999</v>
      </c>
      <c r="N143" s="179">
        <v>13.200000000000001</v>
      </c>
      <c r="O143" s="180">
        <v>1.32</v>
      </c>
      <c r="P143" s="180">
        <v>1.43</v>
      </c>
      <c r="Q143" s="180">
        <v>0</v>
      </c>
      <c r="R143" s="180">
        <v>0</v>
      </c>
      <c r="S143" s="218">
        <f t="shared" si="16"/>
        <v>13.2</v>
      </c>
    </row>
    <row r="144" spans="1:19" ht="13.15" customHeight="1">
      <c r="A144" s="48">
        <f>SUBTOTAL(3,$B$18:B144)</f>
        <v>127</v>
      </c>
      <c r="B144" s="8">
        <v>696244203989</v>
      </c>
      <c r="C144" s="1" t="s">
        <v>198</v>
      </c>
      <c r="D144" s="1" t="s">
        <v>653</v>
      </c>
      <c r="E144" s="7">
        <v>40</v>
      </c>
      <c r="F144" s="39"/>
      <c r="G144" s="3">
        <v>12.08</v>
      </c>
      <c r="H144" s="3">
        <f t="shared" si="14"/>
        <v>0</v>
      </c>
      <c r="I144" s="188">
        <f t="shared" si="7"/>
        <v>13.288</v>
      </c>
      <c r="J144" s="189">
        <f t="shared" si="8"/>
        <v>0</v>
      </c>
      <c r="K144" s="2" t="s">
        <v>1222</v>
      </c>
      <c r="L144" s="44" t="s">
        <v>0</v>
      </c>
      <c r="M144" s="5">
        <f t="shared" si="15"/>
        <v>0.53800000000000003</v>
      </c>
      <c r="N144" s="179">
        <v>0.52800000000000002</v>
      </c>
      <c r="O144" s="180">
        <v>1.32</v>
      </c>
      <c r="R144" s="180">
        <v>0.01</v>
      </c>
      <c r="S144" s="218">
        <f t="shared" si="16"/>
        <v>0.53800000000000003</v>
      </c>
    </row>
    <row r="145" spans="1:19" ht="13.15" customHeight="1">
      <c r="A145" s="48">
        <f>SUBTOTAL(3,$B$18:B145)</f>
        <v>128</v>
      </c>
      <c r="B145" s="8">
        <v>696244204009</v>
      </c>
      <c r="C145" s="1" t="s">
        <v>197</v>
      </c>
      <c r="D145" s="1" t="s">
        <v>1058</v>
      </c>
      <c r="E145" s="7">
        <v>240</v>
      </c>
      <c r="F145" s="39"/>
      <c r="G145" s="3">
        <v>70.61</v>
      </c>
      <c r="H145" s="3">
        <f t="shared" si="14"/>
        <v>0</v>
      </c>
      <c r="I145" s="188">
        <f t="shared" si="7"/>
        <v>77.670999999999992</v>
      </c>
      <c r="J145" s="189">
        <f t="shared" si="8"/>
        <v>0</v>
      </c>
      <c r="K145" s="2" t="s">
        <v>1222</v>
      </c>
      <c r="L145" s="44" t="s">
        <v>0</v>
      </c>
      <c r="M145" s="5">
        <f t="shared" si="15"/>
        <v>3.4420000000000002</v>
      </c>
      <c r="N145" s="179">
        <v>3.1680000000000001</v>
      </c>
      <c r="O145" s="180">
        <v>1.32</v>
      </c>
      <c r="P145" s="180">
        <v>0.26400000000000001</v>
      </c>
      <c r="Q145" s="180">
        <v>0.4</v>
      </c>
      <c r="R145" s="180">
        <v>0.01</v>
      </c>
      <c r="S145" s="218">
        <f t="shared" si="16"/>
        <v>3.1779999999999999</v>
      </c>
    </row>
    <row r="146" spans="1:19" ht="13.15" customHeight="1">
      <c r="A146" s="48">
        <f>SUBTOTAL(3,$B$18:B146)</f>
        <v>129</v>
      </c>
      <c r="B146" s="8">
        <v>696244203422</v>
      </c>
      <c r="C146" s="1" t="s">
        <v>196</v>
      </c>
      <c r="D146" s="1" t="s">
        <v>654</v>
      </c>
      <c r="E146" s="7">
        <v>1000</v>
      </c>
      <c r="F146" s="39"/>
      <c r="G146" s="3">
        <v>281.04000000000002</v>
      </c>
      <c r="H146" s="3">
        <f t="shared" si="14"/>
        <v>0</v>
      </c>
      <c r="I146" s="188">
        <f t="shared" si="7"/>
        <v>309.14400000000001</v>
      </c>
      <c r="J146" s="189">
        <f t="shared" si="8"/>
        <v>0</v>
      </c>
      <c r="K146" s="2" t="s">
        <v>1222</v>
      </c>
      <c r="L146" s="44" t="s">
        <v>0</v>
      </c>
      <c r="M146" s="5">
        <f t="shared" si="15"/>
        <v>15.795999999999999</v>
      </c>
      <c r="N146" s="179">
        <v>14.366000000000001</v>
      </c>
      <c r="O146" s="180">
        <v>1.4366000000000001</v>
      </c>
      <c r="P146" s="180">
        <v>1.43</v>
      </c>
      <c r="Q146" s="180">
        <v>0</v>
      </c>
      <c r="R146" s="180">
        <v>0</v>
      </c>
      <c r="S146" s="218">
        <f t="shared" si="16"/>
        <v>14.366</v>
      </c>
    </row>
    <row r="147" spans="1:19" ht="13.15" customHeight="1">
      <c r="A147" s="48">
        <f>SUBTOTAL(3,$B$18:B147)</f>
        <v>130</v>
      </c>
      <c r="B147" s="8">
        <v>696244203446</v>
      </c>
      <c r="C147" s="1" t="s">
        <v>195</v>
      </c>
      <c r="D147" s="1" t="s">
        <v>655</v>
      </c>
      <c r="E147" s="7">
        <v>40</v>
      </c>
      <c r="F147" s="39"/>
      <c r="G147" s="3">
        <v>14.25</v>
      </c>
      <c r="H147" s="3">
        <f t="shared" si="14"/>
        <v>0</v>
      </c>
      <c r="I147" s="188">
        <f t="shared" si="7"/>
        <v>15.675000000000001</v>
      </c>
      <c r="J147" s="189">
        <f t="shared" si="8"/>
        <v>0</v>
      </c>
      <c r="K147" s="2" t="s">
        <v>1222</v>
      </c>
      <c r="L147" s="44" t="s">
        <v>0</v>
      </c>
      <c r="M147" s="5">
        <f t="shared" si="15"/>
        <v>0.58464000000000005</v>
      </c>
      <c r="N147" s="179">
        <v>0.57464000000000004</v>
      </c>
      <c r="O147" s="180">
        <v>1.4366000000000001</v>
      </c>
      <c r="R147" s="180">
        <v>0.01</v>
      </c>
      <c r="S147" s="218">
        <f t="shared" si="16"/>
        <v>0.58464000000000005</v>
      </c>
    </row>
    <row r="148" spans="1:19" ht="13.15" customHeight="1">
      <c r="A148" s="48">
        <f>SUBTOTAL(3,$B$18:B148)</f>
        <v>131</v>
      </c>
      <c r="B148" s="8">
        <v>696244203460</v>
      </c>
      <c r="C148" s="1" t="s">
        <v>194</v>
      </c>
      <c r="D148" s="1" t="s">
        <v>1059</v>
      </c>
      <c r="E148" s="7">
        <v>207</v>
      </c>
      <c r="F148" s="39"/>
      <c r="G148" s="3">
        <v>70.61</v>
      </c>
      <c r="H148" s="3">
        <f t="shared" si="14"/>
        <v>0</v>
      </c>
      <c r="I148" s="188">
        <f t="shared" ref="I148:I214" si="17">(G148*$E$15)+G148</f>
        <v>77.670999999999992</v>
      </c>
      <c r="J148" s="189">
        <f t="shared" ref="J148:J214" si="18">H148+(H148*$E$15)</f>
        <v>0</v>
      </c>
      <c r="K148" s="2" t="s">
        <v>1222</v>
      </c>
      <c r="L148" s="44" t="s">
        <v>0</v>
      </c>
      <c r="M148" s="5">
        <f t="shared" si="15"/>
        <v>3.2477619999999998</v>
      </c>
      <c r="N148" s="179">
        <v>2.9737620000000002</v>
      </c>
      <c r="O148" s="180">
        <v>1.4366000000000001</v>
      </c>
      <c r="P148" s="180">
        <v>0.26400000000000001</v>
      </c>
      <c r="Q148" s="180">
        <v>0.4</v>
      </c>
      <c r="R148" s="180">
        <v>0.01</v>
      </c>
      <c r="S148" s="218">
        <f t="shared" si="16"/>
        <v>2.983762</v>
      </c>
    </row>
    <row r="149" spans="1:19" ht="13.15" customHeight="1">
      <c r="A149" s="48">
        <f>SUBTOTAL(3,$B$18:B149)</f>
        <v>132</v>
      </c>
      <c r="B149" s="8">
        <v>696244201213</v>
      </c>
      <c r="C149" s="1" t="s">
        <v>193</v>
      </c>
      <c r="D149" s="1" t="s">
        <v>656</v>
      </c>
      <c r="E149" s="1">
        <v>800</v>
      </c>
      <c r="F149" s="39"/>
      <c r="G149" s="3">
        <v>228.94</v>
      </c>
      <c r="H149" s="3">
        <f t="shared" si="14"/>
        <v>0</v>
      </c>
      <c r="I149" s="188">
        <f t="shared" si="17"/>
        <v>251.834</v>
      </c>
      <c r="J149" s="189">
        <f t="shared" si="18"/>
        <v>0</v>
      </c>
      <c r="K149" s="2" t="s">
        <v>1222</v>
      </c>
      <c r="L149" s="44" t="s">
        <v>0</v>
      </c>
      <c r="M149" s="5">
        <f t="shared" si="15"/>
        <v>14.15</v>
      </c>
      <c r="N149" s="179">
        <v>12.390400000000001</v>
      </c>
      <c r="O149" s="180">
        <v>1.59</v>
      </c>
      <c r="P149" s="180">
        <v>1.43</v>
      </c>
      <c r="Q149" s="180">
        <v>0</v>
      </c>
      <c r="R149" s="180">
        <v>0</v>
      </c>
      <c r="S149" s="218">
        <f t="shared" si="16"/>
        <v>12.72</v>
      </c>
    </row>
    <row r="150" spans="1:19" ht="13.15" customHeight="1">
      <c r="A150" s="48">
        <f>SUBTOTAL(3,$B$18:B150)</f>
        <v>133</v>
      </c>
      <c r="B150" s="8">
        <v>696244201237</v>
      </c>
      <c r="C150" s="1" t="s">
        <v>192</v>
      </c>
      <c r="D150" s="1" t="s">
        <v>657</v>
      </c>
      <c r="E150" s="1">
        <v>40</v>
      </c>
      <c r="F150" s="39"/>
      <c r="G150" s="3">
        <v>15.12</v>
      </c>
      <c r="H150" s="3">
        <f t="shared" si="14"/>
        <v>0</v>
      </c>
      <c r="I150" s="188">
        <f t="shared" si="17"/>
        <v>16.631999999999998</v>
      </c>
      <c r="J150" s="189">
        <f t="shared" si="18"/>
        <v>0</v>
      </c>
      <c r="K150" s="2" t="s">
        <v>1222</v>
      </c>
      <c r="L150" s="44" t="s">
        <v>0</v>
      </c>
      <c r="M150" s="5">
        <f t="shared" si="15"/>
        <v>0.73199999999999998</v>
      </c>
      <c r="N150" s="179">
        <v>0.61952000000000007</v>
      </c>
      <c r="O150" s="180">
        <v>1.59</v>
      </c>
      <c r="P150" s="180">
        <v>8.5999999999999993E-2</v>
      </c>
      <c r="Q150" s="180">
        <v>0.28599999999999998</v>
      </c>
      <c r="R150" s="180">
        <v>0.01</v>
      </c>
      <c r="S150" s="218">
        <f t="shared" si="16"/>
        <v>0.64600000000000002</v>
      </c>
    </row>
    <row r="151" spans="1:19" ht="13.15" customHeight="1">
      <c r="A151" s="48">
        <f>SUBTOTAL(3,$B$18:B151)</f>
        <v>134</v>
      </c>
      <c r="B151" s="8">
        <v>696244201251</v>
      </c>
      <c r="C151" s="1" t="s">
        <v>191</v>
      </c>
      <c r="D151" s="1" t="s">
        <v>1060</v>
      </c>
      <c r="E151" s="1">
        <v>180</v>
      </c>
      <c r="F151" s="39"/>
      <c r="G151" s="3">
        <v>62.37</v>
      </c>
      <c r="H151" s="3">
        <f t="shared" si="14"/>
        <v>0</v>
      </c>
      <c r="I151" s="188">
        <f t="shared" si="17"/>
        <v>68.606999999999999</v>
      </c>
      <c r="J151" s="189">
        <f t="shared" si="18"/>
        <v>0</v>
      </c>
      <c r="K151" s="2" t="s">
        <v>1222</v>
      </c>
      <c r="L151" s="44" t="s">
        <v>0</v>
      </c>
      <c r="M151" s="5">
        <f t="shared" si="15"/>
        <v>3.1360000000000001</v>
      </c>
      <c r="N151" s="179">
        <v>2.7878400000000005</v>
      </c>
      <c r="O151" s="180">
        <v>1.59</v>
      </c>
      <c r="P151" s="180">
        <v>0.26400000000000001</v>
      </c>
      <c r="Q151" s="180">
        <v>0.4</v>
      </c>
      <c r="R151" s="180">
        <v>0.01</v>
      </c>
      <c r="S151" s="218">
        <f t="shared" si="16"/>
        <v>2.8719999999999999</v>
      </c>
    </row>
    <row r="152" spans="1:19" ht="13.15" customHeight="1">
      <c r="A152" s="48">
        <f>SUBTOTAL(3,$B$18:B152)</f>
        <v>135</v>
      </c>
      <c r="B152" s="8">
        <v>696244202524</v>
      </c>
      <c r="C152" s="1" t="s">
        <v>190</v>
      </c>
      <c r="D152" s="1" t="s">
        <v>658</v>
      </c>
      <c r="E152" s="12">
        <v>1000</v>
      </c>
      <c r="F152" s="39"/>
      <c r="G152" s="3">
        <v>258.70999999999998</v>
      </c>
      <c r="H152" s="3">
        <f t="shared" si="14"/>
        <v>0</v>
      </c>
      <c r="I152" s="188">
        <f t="shared" si="17"/>
        <v>284.58099999999996</v>
      </c>
      <c r="J152" s="189">
        <f t="shared" si="18"/>
        <v>0</v>
      </c>
      <c r="K152" s="2" t="s">
        <v>1222</v>
      </c>
      <c r="L152" s="44" t="s">
        <v>0</v>
      </c>
      <c r="M152" s="5">
        <f t="shared" si="15"/>
        <v>15.07</v>
      </c>
      <c r="N152" s="179">
        <v>13.640000000000002</v>
      </c>
      <c r="O152" s="180">
        <v>1.3640000000000001</v>
      </c>
      <c r="P152" s="180">
        <v>1.43</v>
      </c>
      <c r="Q152" s="180">
        <v>0</v>
      </c>
      <c r="R152" s="180">
        <v>0</v>
      </c>
      <c r="S152" s="218">
        <f t="shared" si="16"/>
        <v>13.64</v>
      </c>
    </row>
    <row r="153" spans="1:19" ht="13.15" customHeight="1">
      <c r="A153" s="48">
        <f>SUBTOTAL(3,$B$18:B153)</f>
        <v>136</v>
      </c>
      <c r="B153" s="8">
        <v>696244202548</v>
      </c>
      <c r="C153" s="1" t="s">
        <v>189</v>
      </c>
      <c r="D153" s="1" t="s">
        <v>659</v>
      </c>
      <c r="E153" s="12">
        <v>40</v>
      </c>
      <c r="F153" s="39"/>
      <c r="G153" s="3">
        <v>12.97</v>
      </c>
      <c r="H153" s="3">
        <f t="shared" si="14"/>
        <v>0</v>
      </c>
      <c r="I153" s="188">
        <f t="shared" si="17"/>
        <v>14.267000000000001</v>
      </c>
      <c r="J153" s="189">
        <f t="shared" si="18"/>
        <v>0</v>
      </c>
      <c r="K153" s="2" t="s">
        <v>1222</v>
      </c>
      <c r="L153" s="44" t="s">
        <v>0</v>
      </c>
      <c r="M153" s="5">
        <f t="shared" si="15"/>
        <v>0.55560000000000009</v>
      </c>
      <c r="N153" s="179">
        <v>0.54560000000000008</v>
      </c>
      <c r="O153" s="180">
        <v>1.3640000000000001</v>
      </c>
      <c r="R153" s="180">
        <v>0.01</v>
      </c>
      <c r="S153" s="218">
        <f t="shared" si="16"/>
        <v>0.55560000000000009</v>
      </c>
    </row>
    <row r="154" spans="1:19" ht="13.15" customHeight="1">
      <c r="A154" s="48">
        <f>SUBTOTAL(3,$B$18:B154)</f>
        <v>137</v>
      </c>
      <c r="B154" s="8">
        <v>696244202562</v>
      </c>
      <c r="C154" s="1" t="s">
        <v>188</v>
      </c>
      <c r="D154" s="1" t="s">
        <v>1061</v>
      </c>
      <c r="E154" s="12">
        <v>225</v>
      </c>
      <c r="F154" s="39"/>
      <c r="G154" s="3">
        <v>70.61</v>
      </c>
      <c r="H154" s="3">
        <f t="shared" si="14"/>
        <v>0</v>
      </c>
      <c r="I154" s="188">
        <f t="shared" si="17"/>
        <v>77.670999999999992</v>
      </c>
      <c r="J154" s="189">
        <f t="shared" si="18"/>
        <v>0</v>
      </c>
      <c r="K154" s="2" t="s">
        <v>1222</v>
      </c>
      <c r="L154" s="44" t="s">
        <v>0</v>
      </c>
      <c r="M154" s="5">
        <f t="shared" si="15"/>
        <v>3.343</v>
      </c>
      <c r="N154" s="179">
        <v>3.0690000000000004</v>
      </c>
      <c r="O154" s="180">
        <v>1.3640000000000001</v>
      </c>
      <c r="P154" s="180">
        <v>0.26400000000000001</v>
      </c>
      <c r="Q154" s="180">
        <v>0.4</v>
      </c>
      <c r="R154" s="180">
        <v>0.01</v>
      </c>
      <c r="S154" s="218">
        <f t="shared" si="16"/>
        <v>3.0790000000000002</v>
      </c>
    </row>
    <row r="155" spans="1:19" ht="13.15" customHeight="1">
      <c r="A155" s="48">
        <f>SUBTOTAL(3,$B$18:B155)</f>
        <v>138</v>
      </c>
      <c r="B155" s="8">
        <v>696244202647</v>
      </c>
      <c r="C155" s="1" t="s">
        <v>187</v>
      </c>
      <c r="D155" s="1" t="s">
        <v>660</v>
      </c>
      <c r="E155" s="12">
        <v>800</v>
      </c>
      <c r="F155" s="39"/>
      <c r="G155" s="3">
        <v>259.8</v>
      </c>
      <c r="H155" s="3">
        <f t="shared" si="14"/>
        <v>0</v>
      </c>
      <c r="I155" s="188">
        <f t="shared" si="17"/>
        <v>285.78000000000003</v>
      </c>
      <c r="J155" s="189">
        <f t="shared" si="18"/>
        <v>0</v>
      </c>
      <c r="K155" s="2" t="s">
        <v>1222</v>
      </c>
      <c r="L155" s="44" t="s">
        <v>0</v>
      </c>
      <c r="M155" s="5">
        <f t="shared" si="15"/>
        <v>14.014000000000001</v>
      </c>
      <c r="N155" s="179">
        <v>12.584</v>
      </c>
      <c r="O155" s="180">
        <v>1.5730000000000002</v>
      </c>
      <c r="P155" s="180">
        <v>1.43</v>
      </c>
      <c r="Q155" s="180">
        <v>0</v>
      </c>
      <c r="R155" s="180">
        <v>0</v>
      </c>
      <c r="S155" s="218">
        <f t="shared" si="16"/>
        <v>12.584000000000001</v>
      </c>
    </row>
    <row r="156" spans="1:19" ht="13.15" customHeight="1">
      <c r="A156" s="48">
        <f>SUBTOTAL(3,$B$18:B156)</f>
        <v>139</v>
      </c>
      <c r="B156" s="8">
        <v>696244202661</v>
      </c>
      <c r="C156" s="1" t="s">
        <v>186</v>
      </c>
      <c r="D156" s="1" t="s">
        <v>661</v>
      </c>
      <c r="E156" s="12">
        <v>40</v>
      </c>
      <c r="F156" s="39"/>
      <c r="G156" s="3">
        <v>16.36</v>
      </c>
      <c r="H156" s="3">
        <f t="shared" si="14"/>
        <v>0</v>
      </c>
      <c r="I156" s="188">
        <f t="shared" si="17"/>
        <v>17.995999999999999</v>
      </c>
      <c r="J156" s="189">
        <f t="shared" si="18"/>
        <v>0</v>
      </c>
      <c r="K156" s="2" t="s">
        <v>1222</v>
      </c>
      <c r="L156" s="44" t="s">
        <v>0</v>
      </c>
      <c r="M156" s="5">
        <f t="shared" si="15"/>
        <v>0.71719999999999995</v>
      </c>
      <c r="N156" s="179">
        <v>0.62920000000000009</v>
      </c>
      <c r="O156" s="180">
        <v>1.5730000000000002</v>
      </c>
      <c r="P156" s="180">
        <v>7.8E-2</v>
      </c>
      <c r="Q156" s="180">
        <v>0.22800000000000001</v>
      </c>
      <c r="R156" s="180">
        <v>0.01</v>
      </c>
      <c r="S156" s="218">
        <f t="shared" si="16"/>
        <v>0.63919999999999999</v>
      </c>
    </row>
    <row r="157" spans="1:19" ht="13.15" customHeight="1">
      <c r="A157" s="48">
        <f>SUBTOTAL(3,$B$18:B157)</f>
        <v>140</v>
      </c>
      <c r="B157" s="8">
        <v>696244202685</v>
      </c>
      <c r="C157" s="1" t="s">
        <v>185</v>
      </c>
      <c r="D157" s="1" t="s">
        <v>1062</v>
      </c>
      <c r="E157" s="12">
        <v>179</v>
      </c>
      <c r="F157" s="39"/>
      <c r="G157" s="3">
        <v>70.61</v>
      </c>
      <c r="H157" s="3">
        <f t="shared" si="14"/>
        <v>0</v>
      </c>
      <c r="I157" s="188">
        <f t="shared" si="17"/>
        <v>77.670999999999992</v>
      </c>
      <c r="J157" s="189">
        <f t="shared" si="18"/>
        <v>0</v>
      </c>
      <c r="K157" s="2" t="s">
        <v>1222</v>
      </c>
      <c r="L157" s="44" t="s">
        <v>0</v>
      </c>
      <c r="M157" s="5">
        <f t="shared" si="15"/>
        <v>3.0896699999999999</v>
      </c>
      <c r="N157" s="179">
        <v>2.8156699999999999</v>
      </c>
      <c r="O157" s="180">
        <v>1.5730000000000002</v>
      </c>
      <c r="P157" s="180">
        <v>0.26400000000000001</v>
      </c>
      <c r="Q157" s="180">
        <v>0.4</v>
      </c>
      <c r="R157" s="180">
        <v>0.01</v>
      </c>
      <c r="S157" s="218">
        <f t="shared" si="16"/>
        <v>2.8256700000000001</v>
      </c>
    </row>
    <row r="158" spans="1:19" ht="13.15" customHeight="1">
      <c r="A158" s="48">
        <f>SUBTOTAL(3,$B$18:B158)</f>
        <v>141</v>
      </c>
      <c r="B158" s="8">
        <v>696244202708</v>
      </c>
      <c r="C158" s="1" t="s">
        <v>184</v>
      </c>
      <c r="D158" s="1" t="s">
        <v>662</v>
      </c>
      <c r="E158" s="12">
        <v>700</v>
      </c>
      <c r="F158" s="39"/>
      <c r="G158" s="3">
        <v>246.19</v>
      </c>
      <c r="H158" s="3">
        <f t="shared" si="14"/>
        <v>0</v>
      </c>
      <c r="I158" s="188">
        <f t="shared" si="17"/>
        <v>270.80899999999997</v>
      </c>
      <c r="J158" s="189">
        <f t="shared" si="18"/>
        <v>0</v>
      </c>
      <c r="K158" s="2" t="s">
        <v>1222</v>
      </c>
      <c r="L158" s="44" t="s">
        <v>0</v>
      </c>
      <c r="M158" s="5">
        <f t="shared" si="15"/>
        <v>14.135000000000002</v>
      </c>
      <c r="N158" s="179">
        <v>12.705000000000002</v>
      </c>
      <c r="O158" s="180">
        <v>1.8150000000000004</v>
      </c>
      <c r="P158" s="180">
        <v>1.43</v>
      </c>
      <c r="Q158" s="180">
        <v>0</v>
      </c>
      <c r="R158" s="180">
        <v>0</v>
      </c>
      <c r="S158" s="218">
        <f t="shared" si="16"/>
        <v>12.705000000000002</v>
      </c>
    </row>
    <row r="159" spans="1:19" ht="13.15" customHeight="1">
      <c r="A159" s="48">
        <f>SUBTOTAL(3,$B$18:B159)</f>
        <v>142</v>
      </c>
      <c r="B159" s="8">
        <v>696244202722</v>
      </c>
      <c r="C159" s="1" t="s">
        <v>183</v>
      </c>
      <c r="D159" s="1" t="s">
        <v>663</v>
      </c>
      <c r="E159" s="12">
        <v>40</v>
      </c>
      <c r="F159" s="39"/>
      <c r="G159" s="3">
        <v>17.690000000000001</v>
      </c>
      <c r="H159" s="3">
        <f t="shared" si="14"/>
        <v>0</v>
      </c>
      <c r="I159" s="188">
        <f t="shared" si="17"/>
        <v>19.459000000000003</v>
      </c>
      <c r="J159" s="189">
        <f t="shared" si="18"/>
        <v>0</v>
      </c>
      <c r="K159" s="2" t="s">
        <v>1222</v>
      </c>
      <c r="L159" s="44" t="s">
        <v>0</v>
      </c>
      <c r="M159" s="5">
        <f t="shared" si="15"/>
        <v>0.7360000000000001</v>
      </c>
      <c r="N159" s="179">
        <v>0.72600000000000009</v>
      </c>
      <c r="O159" s="180">
        <v>1.8150000000000004</v>
      </c>
      <c r="R159" s="180">
        <v>0.01</v>
      </c>
      <c r="S159" s="218">
        <f t="shared" si="16"/>
        <v>0.7360000000000001</v>
      </c>
    </row>
    <row r="160" spans="1:19" ht="13.15" customHeight="1">
      <c r="A160" s="48">
        <f>SUBTOTAL(3,$B$18:B160)</f>
        <v>143</v>
      </c>
      <c r="B160" s="8">
        <v>696244202746</v>
      </c>
      <c r="C160" s="1" t="s">
        <v>182</v>
      </c>
      <c r="D160" s="1" t="s">
        <v>1063</v>
      </c>
      <c r="E160" s="12">
        <v>166</v>
      </c>
      <c r="F160" s="39"/>
      <c r="G160" s="3">
        <v>70.61</v>
      </c>
      <c r="H160" s="3">
        <f t="shared" si="14"/>
        <v>0</v>
      </c>
      <c r="I160" s="188">
        <f t="shared" si="17"/>
        <v>77.670999999999992</v>
      </c>
      <c r="J160" s="189">
        <f t="shared" si="18"/>
        <v>0</v>
      </c>
      <c r="K160" s="2" t="s">
        <v>1222</v>
      </c>
      <c r="L160" s="44" t="s">
        <v>0</v>
      </c>
      <c r="M160" s="5">
        <f t="shared" si="15"/>
        <v>3.2869000000000002</v>
      </c>
      <c r="N160" s="179">
        <v>3.0129000000000006</v>
      </c>
      <c r="O160" s="180">
        <v>1.8150000000000004</v>
      </c>
      <c r="P160" s="180">
        <v>0.26400000000000001</v>
      </c>
      <c r="Q160" s="180">
        <v>0.4</v>
      </c>
      <c r="R160" s="180">
        <v>0.01</v>
      </c>
      <c r="S160" s="218">
        <f t="shared" si="16"/>
        <v>3.0229000000000004</v>
      </c>
    </row>
    <row r="161" spans="1:31" ht="13.15" customHeight="1">
      <c r="A161" s="48">
        <f>SUBTOTAL(3,$B$18:B161)</f>
        <v>144</v>
      </c>
      <c r="B161" s="8">
        <v>696244202760</v>
      </c>
      <c r="C161" s="1" t="s">
        <v>567</v>
      </c>
      <c r="D161" s="1" t="s">
        <v>664</v>
      </c>
      <c r="E161" s="12">
        <v>700</v>
      </c>
      <c r="F161" s="39"/>
      <c r="G161" s="3">
        <v>246.19</v>
      </c>
      <c r="H161" s="3">
        <f t="shared" si="14"/>
        <v>0</v>
      </c>
      <c r="I161" s="188">
        <f t="shared" si="17"/>
        <v>270.80899999999997</v>
      </c>
      <c r="J161" s="189">
        <f t="shared" si="18"/>
        <v>0</v>
      </c>
      <c r="K161" s="2" t="s">
        <v>1222</v>
      </c>
      <c r="L161" s="44" t="s">
        <v>0</v>
      </c>
      <c r="M161" s="5">
        <f>SUM(P161:S161)</f>
        <v>15.92</v>
      </c>
      <c r="N161" s="179">
        <v>14.49</v>
      </c>
      <c r="O161" s="180">
        <v>2.0701999999999998</v>
      </c>
      <c r="P161" s="180">
        <v>1.43</v>
      </c>
      <c r="Q161" s="180">
        <v>0</v>
      </c>
      <c r="R161" s="180">
        <v>0</v>
      </c>
      <c r="S161" s="219">
        <v>14.49</v>
      </c>
    </row>
    <row r="162" spans="1:31" ht="13.15" customHeight="1">
      <c r="A162" s="48">
        <f>SUBTOTAL(3,$B$18:B162)</f>
        <v>145</v>
      </c>
      <c r="B162" s="8">
        <v>696244202784</v>
      </c>
      <c r="C162" s="1" t="s">
        <v>568</v>
      </c>
      <c r="D162" s="1" t="s">
        <v>665</v>
      </c>
      <c r="E162" s="12">
        <v>40</v>
      </c>
      <c r="F162" s="39"/>
      <c r="G162" s="3">
        <v>17.690000000000001</v>
      </c>
      <c r="H162" s="3">
        <f t="shared" si="14"/>
        <v>0</v>
      </c>
      <c r="I162" s="188">
        <f t="shared" si="17"/>
        <v>19.459000000000003</v>
      </c>
      <c r="J162" s="189">
        <f t="shared" si="18"/>
        <v>0</v>
      </c>
      <c r="K162" s="2" t="s">
        <v>1222</v>
      </c>
      <c r="L162" s="44" t="s">
        <v>0</v>
      </c>
      <c r="M162" s="5">
        <f>SUM(P162:S162)</f>
        <v>0.83808000000000005</v>
      </c>
      <c r="N162" s="179">
        <v>0.82808000000000004</v>
      </c>
      <c r="O162" s="180">
        <v>2.0701999999999998</v>
      </c>
      <c r="R162" s="180">
        <v>0.01</v>
      </c>
      <c r="S162" s="219">
        <v>0.82808000000000004</v>
      </c>
    </row>
    <row r="163" spans="1:31" ht="13.15" customHeight="1">
      <c r="A163" s="48">
        <f>SUBTOTAL(3,$B$18:B163)</f>
        <v>146</v>
      </c>
      <c r="B163" s="8">
        <v>696244202807</v>
      </c>
      <c r="C163" s="1" t="s">
        <v>569</v>
      </c>
      <c r="D163" s="1" t="s">
        <v>1064</v>
      </c>
      <c r="E163" s="12">
        <v>144</v>
      </c>
      <c r="F163" s="39"/>
      <c r="G163" s="3">
        <v>70.61</v>
      </c>
      <c r="H163" s="3">
        <f t="shared" si="14"/>
        <v>0</v>
      </c>
      <c r="I163" s="188">
        <f t="shared" si="17"/>
        <v>77.670999999999992</v>
      </c>
      <c r="J163" s="189">
        <f t="shared" si="18"/>
        <v>0</v>
      </c>
      <c r="K163" s="2" t="s">
        <v>1222</v>
      </c>
      <c r="L163" s="44" t="s">
        <v>0</v>
      </c>
      <c r="M163" s="5">
        <f>SUM(P163:S163)</f>
        <v>3.6549999999999998</v>
      </c>
      <c r="N163" s="179">
        <v>2.9809999999999999</v>
      </c>
      <c r="O163" s="180">
        <v>2.0701999999999998</v>
      </c>
      <c r="P163" s="180">
        <v>0.26400000000000001</v>
      </c>
      <c r="Q163" s="180">
        <v>0.4</v>
      </c>
      <c r="R163" s="180">
        <v>0.01</v>
      </c>
      <c r="S163" s="219">
        <v>2.9809999999999999</v>
      </c>
    </row>
    <row r="164" spans="1:31" ht="13.15" customHeight="1">
      <c r="A164" s="48">
        <f>SUBTOTAL(3,$B$18:B164)</f>
        <v>147</v>
      </c>
      <c r="B164" s="8">
        <v>696244202883</v>
      </c>
      <c r="C164" s="1" t="s">
        <v>181</v>
      </c>
      <c r="D164" s="1" t="s">
        <v>666</v>
      </c>
      <c r="E164" s="12">
        <v>700</v>
      </c>
      <c r="F164" s="39"/>
      <c r="G164" s="3">
        <v>288.94</v>
      </c>
      <c r="H164" s="3">
        <f t="shared" si="14"/>
        <v>0</v>
      </c>
      <c r="I164" s="188">
        <f t="shared" si="17"/>
        <v>317.834</v>
      </c>
      <c r="J164" s="189">
        <f t="shared" si="18"/>
        <v>0</v>
      </c>
      <c r="K164" s="2" t="s">
        <v>1222</v>
      </c>
      <c r="L164" s="44" t="s">
        <v>0</v>
      </c>
      <c r="M164" s="5">
        <f t="shared" ref="M164:M170" si="19">S164+P164</f>
        <v>17.369000000000003</v>
      </c>
      <c r="N164" s="179">
        <v>15.939000000000002</v>
      </c>
      <c r="O164" s="180">
        <v>2.2770000000000001</v>
      </c>
      <c r="P164" s="180">
        <v>1.43</v>
      </c>
      <c r="Q164" s="180">
        <v>0</v>
      </c>
      <c r="R164" s="180">
        <v>0</v>
      </c>
      <c r="S164" s="218">
        <f t="shared" ref="S164:S228" si="20">O164/100*E164+R164</f>
        <v>15.939000000000002</v>
      </c>
    </row>
    <row r="165" spans="1:31" ht="13.15" customHeight="1">
      <c r="A165" s="48">
        <f>SUBTOTAL(3,$B$18:B165)</f>
        <v>148</v>
      </c>
      <c r="B165" s="8">
        <v>696244202906</v>
      </c>
      <c r="C165" s="1" t="s">
        <v>180</v>
      </c>
      <c r="D165" s="1" t="s">
        <v>667</v>
      </c>
      <c r="E165" s="12">
        <v>40</v>
      </c>
      <c r="F165" s="39"/>
      <c r="G165" s="3">
        <v>20.74</v>
      </c>
      <c r="H165" s="3">
        <f t="shared" si="14"/>
        <v>0</v>
      </c>
      <c r="I165" s="188">
        <f t="shared" si="17"/>
        <v>22.814</v>
      </c>
      <c r="J165" s="189">
        <f t="shared" si="18"/>
        <v>0</v>
      </c>
      <c r="K165" s="2" t="s">
        <v>1222</v>
      </c>
      <c r="L165" s="44" t="s">
        <v>0</v>
      </c>
      <c r="M165" s="5">
        <f t="shared" si="19"/>
        <v>0.92080000000000006</v>
      </c>
      <c r="N165" s="179">
        <v>0.91080000000000005</v>
      </c>
      <c r="O165" s="180">
        <v>2.2770000000000001</v>
      </c>
      <c r="R165" s="180">
        <v>0.01</v>
      </c>
      <c r="S165" s="218">
        <f t="shared" si="20"/>
        <v>0.92080000000000006</v>
      </c>
    </row>
    <row r="166" spans="1:31" ht="13.15" customHeight="1">
      <c r="A166" s="48">
        <f>SUBTOTAL(3,$B$18:B166)</f>
        <v>149</v>
      </c>
      <c r="B166" s="8">
        <v>696244202920</v>
      </c>
      <c r="C166" s="1" t="s">
        <v>179</v>
      </c>
      <c r="D166" s="1" t="s">
        <v>1065</v>
      </c>
      <c r="E166" s="12">
        <v>131</v>
      </c>
      <c r="F166" s="39"/>
      <c r="G166" s="3">
        <v>62.37</v>
      </c>
      <c r="H166" s="3">
        <f t="shared" si="14"/>
        <v>0</v>
      </c>
      <c r="I166" s="188">
        <f t="shared" si="17"/>
        <v>68.606999999999999</v>
      </c>
      <c r="J166" s="189">
        <f t="shared" si="18"/>
        <v>0</v>
      </c>
      <c r="K166" s="2" t="s">
        <v>1222</v>
      </c>
      <c r="L166" s="44" t="s">
        <v>0</v>
      </c>
      <c r="M166" s="5">
        <f t="shared" si="19"/>
        <v>3.2568700000000002</v>
      </c>
      <c r="N166" s="179">
        <v>2.9828700000000001</v>
      </c>
      <c r="O166" s="180">
        <v>2.2770000000000001</v>
      </c>
      <c r="P166" s="180">
        <v>0.26400000000000001</v>
      </c>
      <c r="Q166" s="180">
        <v>0.4</v>
      </c>
      <c r="R166" s="180">
        <v>0.01</v>
      </c>
      <c r="S166" s="218">
        <f t="shared" si="20"/>
        <v>2.9928699999999999</v>
      </c>
    </row>
    <row r="167" spans="1:31" ht="13.15" customHeight="1">
      <c r="A167" s="48">
        <f>SUBTOTAL(3,$B$18:B167)</f>
        <v>150</v>
      </c>
      <c r="B167" s="8">
        <v>696244202944</v>
      </c>
      <c r="C167" s="1" t="s">
        <v>178</v>
      </c>
      <c r="D167" s="1" t="s">
        <v>668</v>
      </c>
      <c r="E167" s="12">
        <v>400</v>
      </c>
      <c r="F167" s="39"/>
      <c r="G167" s="3">
        <v>201.25</v>
      </c>
      <c r="H167" s="3">
        <f t="shared" si="14"/>
        <v>0</v>
      </c>
      <c r="I167" s="188">
        <f t="shared" si="17"/>
        <v>221.375</v>
      </c>
      <c r="J167" s="189">
        <f t="shared" si="18"/>
        <v>0</v>
      </c>
      <c r="K167" s="2" t="s">
        <v>1222</v>
      </c>
      <c r="L167" s="44" t="s">
        <v>0</v>
      </c>
      <c r="M167" s="5">
        <f t="shared" si="19"/>
        <v>11.725999999999999</v>
      </c>
      <c r="N167" s="179">
        <v>9.7416</v>
      </c>
      <c r="O167" s="180">
        <v>2.5739999999999998</v>
      </c>
      <c r="P167" s="180">
        <v>1.43</v>
      </c>
      <c r="Q167" s="180">
        <v>0</v>
      </c>
      <c r="R167" s="180">
        <v>0</v>
      </c>
      <c r="S167" s="218">
        <f t="shared" si="20"/>
        <v>10.295999999999999</v>
      </c>
    </row>
    <row r="168" spans="1:31" ht="13.15" customHeight="1">
      <c r="A168" s="48">
        <f>SUBTOTAL(3,$B$18:B168)</f>
        <v>151</v>
      </c>
      <c r="B168" s="8">
        <v>696244202968</v>
      </c>
      <c r="C168" s="1" t="s">
        <v>177</v>
      </c>
      <c r="D168" s="1" t="s">
        <v>669</v>
      </c>
      <c r="E168" s="12">
        <v>40</v>
      </c>
      <c r="F168" s="39"/>
      <c r="G168" s="3">
        <v>25.86</v>
      </c>
      <c r="H168" s="3">
        <f t="shared" si="14"/>
        <v>0</v>
      </c>
      <c r="I168" s="188">
        <f t="shared" si="17"/>
        <v>28.445999999999998</v>
      </c>
      <c r="J168" s="189">
        <f t="shared" si="18"/>
        <v>0</v>
      </c>
      <c r="K168" s="2" t="s">
        <v>1222</v>
      </c>
      <c r="L168" s="44" t="s">
        <v>0</v>
      </c>
      <c r="M168" s="5">
        <f t="shared" si="19"/>
        <v>1.0395999999999999</v>
      </c>
      <c r="N168" s="179">
        <v>0.97419999999999995</v>
      </c>
      <c r="O168" s="180">
        <v>2.5739999999999998</v>
      </c>
      <c r="R168" s="180">
        <v>0.01</v>
      </c>
      <c r="S168" s="218">
        <f t="shared" si="20"/>
        <v>1.0395999999999999</v>
      </c>
    </row>
    <row r="169" spans="1:31" ht="13.15" customHeight="1">
      <c r="A169" s="48">
        <f>SUBTOTAL(3,$B$18:B169)</f>
        <v>152</v>
      </c>
      <c r="B169" s="8">
        <v>696244202982</v>
      </c>
      <c r="C169" s="1" t="s">
        <v>176</v>
      </c>
      <c r="D169" s="1" t="s">
        <v>1066</v>
      </c>
      <c r="E169" s="12">
        <v>107</v>
      </c>
      <c r="F169" s="39"/>
      <c r="G169" s="3">
        <v>62.37</v>
      </c>
      <c r="H169" s="3">
        <f t="shared" ref="H169:H216" si="21">(ROUND(G169*(1-$E$5)*(1-$G$5)*(1-$H$5),2)*F169)</f>
        <v>0</v>
      </c>
      <c r="I169" s="188">
        <f t="shared" si="17"/>
        <v>68.606999999999999</v>
      </c>
      <c r="J169" s="189">
        <f t="shared" si="18"/>
        <v>0</v>
      </c>
      <c r="K169" s="2" t="s">
        <v>1222</v>
      </c>
      <c r="L169" s="44" t="s">
        <v>0</v>
      </c>
      <c r="M169" s="5">
        <f t="shared" si="19"/>
        <v>3.0281799999999999</v>
      </c>
      <c r="N169" s="179">
        <v>2.6059000000000001</v>
      </c>
      <c r="O169" s="180">
        <v>2.5739999999999998</v>
      </c>
      <c r="P169" s="180">
        <v>0.26400000000000001</v>
      </c>
      <c r="Q169" s="180">
        <v>0.4</v>
      </c>
      <c r="R169" s="180">
        <v>0.01</v>
      </c>
      <c r="S169" s="218">
        <f t="shared" si="20"/>
        <v>2.7641799999999996</v>
      </c>
    </row>
    <row r="170" spans="1:31" ht="14.45" customHeight="1">
      <c r="A170" s="48">
        <f>SUBTOTAL(3,$B$18:B170)</f>
        <v>153</v>
      </c>
      <c r="B170" s="8">
        <v>696244200018</v>
      </c>
      <c r="C170" s="1" t="s">
        <v>175</v>
      </c>
      <c r="D170" s="1" t="s">
        <v>670</v>
      </c>
      <c r="E170" s="7">
        <v>600</v>
      </c>
      <c r="F170" s="39"/>
      <c r="G170" s="3">
        <v>281.09159999999997</v>
      </c>
      <c r="H170" s="3">
        <f t="shared" si="21"/>
        <v>0</v>
      </c>
      <c r="I170" s="188">
        <f t="shared" si="17"/>
        <v>309.20075999999995</v>
      </c>
      <c r="J170" s="189">
        <f t="shared" si="18"/>
        <v>0</v>
      </c>
      <c r="K170" s="2" t="s">
        <v>1224</v>
      </c>
      <c r="L170" s="44" t="s">
        <v>0</v>
      </c>
      <c r="M170" s="5">
        <f t="shared" si="19"/>
        <v>18.349999999999998</v>
      </c>
      <c r="N170" s="179">
        <v>16.843200000000003</v>
      </c>
      <c r="O170" s="180">
        <v>2.82</v>
      </c>
      <c r="P170" s="180">
        <v>1.43</v>
      </c>
      <c r="Q170" s="180">
        <v>0</v>
      </c>
      <c r="R170" s="180">
        <v>0</v>
      </c>
      <c r="S170" s="218">
        <f t="shared" si="20"/>
        <v>16.919999999999998</v>
      </c>
    </row>
    <row r="171" spans="1:31" ht="13.15" customHeight="1">
      <c r="A171" s="48">
        <f>SUBTOTAL(3,$B$18:B171)</f>
        <v>154</v>
      </c>
      <c r="B171" s="8">
        <v>696244200131</v>
      </c>
      <c r="C171" s="1" t="s">
        <v>174</v>
      </c>
      <c r="D171" s="1" t="s">
        <v>671</v>
      </c>
      <c r="E171" s="7">
        <v>40</v>
      </c>
      <c r="F171" s="39"/>
      <c r="G171" s="3">
        <v>25.448999999999998</v>
      </c>
      <c r="H171" s="3">
        <f t="shared" si="21"/>
        <v>0</v>
      </c>
      <c r="I171" s="188">
        <f t="shared" si="17"/>
        <v>27.993899999999996</v>
      </c>
      <c r="J171" s="189">
        <f t="shared" si="18"/>
        <v>0</v>
      </c>
      <c r="K171" s="2" t="s">
        <v>1224</v>
      </c>
      <c r="L171" s="44" t="s">
        <v>0</v>
      </c>
      <c r="M171" s="5">
        <f>(S171+P171)+(Q171/4)</f>
        <v>1.3944999999999999</v>
      </c>
      <c r="N171" s="179">
        <v>1.1228800000000001</v>
      </c>
      <c r="O171" s="180">
        <v>2.82</v>
      </c>
      <c r="P171" s="180">
        <v>0.158</v>
      </c>
      <c r="Q171" s="180">
        <v>0.38600000000000001</v>
      </c>
      <c r="R171" s="180">
        <v>1.2E-2</v>
      </c>
      <c r="S171" s="218">
        <f t="shared" si="20"/>
        <v>1.1399999999999999</v>
      </c>
    </row>
    <row r="172" spans="1:31" ht="13.15" customHeight="1">
      <c r="A172" s="48">
        <f>SUBTOTAL(3,$B$18:B172)</f>
        <v>155</v>
      </c>
      <c r="B172" s="8">
        <v>696244201282</v>
      </c>
      <c r="C172" s="1" t="s">
        <v>791</v>
      </c>
      <c r="D172" s="1" t="s">
        <v>1067</v>
      </c>
      <c r="E172" s="7">
        <v>100</v>
      </c>
      <c r="F172" s="6"/>
      <c r="G172" s="3">
        <v>51.907800000000002</v>
      </c>
      <c r="H172" s="3">
        <f t="shared" si="21"/>
        <v>0</v>
      </c>
      <c r="I172" s="188">
        <f t="shared" si="17"/>
        <v>57.098579999999998</v>
      </c>
      <c r="J172" s="189">
        <f t="shared" si="18"/>
        <v>0</v>
      </c>
      <c r="K172" s="2" t="s">
        <v>1224</v>
      </c>
      <c r="L172" s="44" t="s">
        <v>0</v>
      </c>
      <c r="M172" s="5">
        <f>(S172+P172)+(Q172/4)</f>
        <v>3.0864999999999996</v>
      </c>
      <c r="N172" s="179">
        <v>0</v>
      </c>
      <c r="O172" s="180">
        <v>2.82</v>
      </c>
      <c r="P172" s="180">
        <v>0.158</v>
      </c>
      <c r="Q172" s="180">
        <v>0.38600000000000001</v>
      </c>
      <c r="R172" s="180">
        <v>1.2E-2</v>
      </c>
      <c r="S172" s="218">
        <f t="shared" si="20"/>
        <v>2.8319999999999999</v>
      </c>
      <c r="W172" s="101"/>
      <c r="X172" s="102"/>
      <c r="Z172" s="103"/>
    </row>
    <row r="173" spans="1:31">
      <c r="A173" s="48">
        <f>SUBTOTAL(3,$B$18:B173)</f>
        <v>156</v>
      </c>
      <c r="B173" s="8">
        <v>696244200285</v>
      </c>
      <c r="C173" s="1" t="s">
        <v>966</v>
      </c>
      <c r="D173" s="1" t="s">
        <v>967</v>
      </c>
      <c r="E173" s="1">
        <v>10</v>
      </c>
      <c r="F173" s="6"/>
      <c r="G173" s="3">
        <v>13.821000000000002</v>
      </c>
      <c r="H173" s="3">
        <f>(ROUND(G173*(1-$E$5)*(1-$G$5)*(1-$H$5),2)*F173)</f>
        <v>0</v>
      </c>
      <c r="I173" s="188">
        <f t="shared" si="17"/>
        <v>15.203100000000003</v>
      </c>
      <c r="J173" s="189">
        <f t="shared" si="18"/>
        <v>0</v>
      </c>
      <c r="K173" s="163"/>
      <c r="L173" s="44" t="s">
        <v>0</v>
      </c>
      <c r="M173" s="1">
        <v>0.34399999999999997</v>
      </c>
      <c r="X173" s="102"/>
      <c r="Z173" s="103"/>
    </row>
    <row r="174" spans="1:31" ht="13.15" customHeight="1">
      <c r="A174" s="48">
        <f>SUBTOTAL(3,$B$18:B174)</f>
        <v>157</v>
      </c>
      <c r="B174" s="8">
        <v>696244201398</v>
      </c>
      <c r="C174" s="1" t="s">
        <v>173</v>
      </c>
      <c r="D174" s="1" t="s">
        <v>672</v>
      </c>
      <c r="E174" s="1">
        <v>500</v>
      </c>
      <c r="F174" s="39"/>
      <c r="G174" s="3">
        <v>285.50820000000004</v>
      </c>
      <c r="H174" s="3">
        <f t="shared" si="21"/>
        <v>0</v>
      </c>
      <c r="I174" s="188">
        <f t="shared" si="17"/>
        <v>314.05902000000003</v>
      </c>
      <c r="J174" s="189">
        <f t="shared" si="18"/>
        <v>0</v>
      </c>
      <c r="K174" s="2" t="s">
        <v>1224</v>
      </c>
      <c r="L174" s="44" t="s">
        <v>0</v>
      </c>
      <c r="M174" s="5">
        <f>S174+P174</f>
        <v>18.38</v>
      </c>
      <c r="N174" s="179">
        <v>16.928999999999998</v>
      </c>
      <c r="O174" s="180">
        <v>3.39</v>
      </c>
      <c r="P174" s="180">
        <v>1.43</v>
      </c>
      <c r="Q174" s="180">
        <v>0</v>
      </c>
      <c r="R174" s="180">
        <v>0</v>
      </c>
      <c r="S174" s="218">
        <f t="shared" si="20"/>
        <v>16.95</v>
      </c>
    </row>
    <row r="175" spans="1:31" ht="13.15" customHeight="1">
      <c r="A175" s="48">
        <f>SUBTOTAL(3,$B$18:B175)</f>
        <v>158</v>
      </c>
      <c r="B175" s="8">
        <v>696244201411</v>
      </c>
      <c r="C175" s="1" t="s">
        <v>172</v>
      </c>
      <c r="D175" s="1" t="s">
        <v>673</v>
      </c>
      <c r="E175" s="1">
        <v>40</v>
      </c>
      <c r="F175" s="39"/>
      <c r="G175" s="3">
        <v>24.8064</v>
      </c>
      <c r="H175" s="56">
        <f t="shared" si="21"/>
        <v>0</v>
      </c>
      <c r="I175" s="188">
        <f t="shared" si="17"/>
        <v>27.287040000000001</v>
      </c>
      <c r="J175" s="189">
        <f t="shared" si="18"/>
        <v>0</v>
      </c>
      <c r="K175" s="2" t="s">
        <v>1224</v>
      </c>
      <c r="L175" s="44" t="s">
        <v>0</v>
      </c>
      <c r="M175" s="5">
        <f>(S175+P175)+(Q175/4)</f>
        <v>1.6224999999999998</v>
      </c>
      <c r="N175" s="179">
        <v>1.35432</v>
      </c>
      <c r="O175" s="180">
        <v>3.39</v>
      </c>
      <c r="P175" s="180">
        <v>0.158</v>
      </c>
      <c r="Q175" s="180">
        <v>0.38600000000000001</v>
      </c>
      <c r="R175" s="180">
        <v>1.2E-2</v>
      </c>
      <c r="S175" s="218">
        <f t="shared" si="20"/>
        <v>1.3679999999999999</v>
      </c>
    </row>
    <row r="176" spans="1:31" ht="13.15" customHeight="1">
      <c r="A176" s="48">
        <f>SUBTOTAL(3,$B$18:B176)</f>
        <v>159</v>
      </c>
      <c r="B176" s="8">
        <v>696244201435</v>
      </c>
      <c r="C176" s="1" t="s">
        <v>792</v>
      </c>
      <c r="D176" s="1" t="s">
        <v>1068</v>
      </c>
      <c r="E176" s="7">
        <v>100</v>
      </c>
      <c r="F176" s="6"/>
      <c r="G176" s="3">
        <v>62.403599999999997</v>
      </c>
      <c r="H176" s="3">
        <f t="shared" si="21"/>
        <v>0</v>
      </c>
      <c r="I176" s="188">
        <f t="shared" si="17"/>
        <v>68.643959999999993</v>
      </c>
      <c r="J176" s="189">
        <f t="shared" si="18"/>
        <v>0</v>
      </c>
      <c r="K176" s="2" t="s">
        <v>1224</v>
      </c>
      <c r="L176" s="44" t="s">
        <v>0</v>
      </c>
      <c r="M176" s="5">
        <f>(S176+P176)+(Q176/4)</f>
        <v>3.6564999999999999</v>
      </c>
      <c r="N176" s="179">
        <v>0</v>
      </c>
      <c r="O176" s="180">
        <v>3.39</v>
      </c>
      <c r="P176" s="180">
        <v>0.158</v>
      </c>
      <c r="Q176" s="180">
        <v>0.38600000000000001</v>
      </c>
      <c r="R176" s="180">
        <v>1.2E-2</v>
      </c>
      <c r="S176" s="218">
        <f t="shared" si="20"/>
        <v>3.4020000000000001</v>
      </c>
      <c r="W176" s="101"/>
      <c r="X176" s="102"/>
      <c r="Z176" s="103"/>
      <c r="AE176" s="3"/>
    </row>
    <row r="177" spans="1:31">
      <c r="A177" s="48">
        <f>SUBTOTAL(3,$B$18:B177)</f>
        <v>160</v>
      </c>
      <c r="B177" s="8">
        <v>696244201428</v>
      </c>
      <c r="C177" s="1" t="s">
        <v>968</v>
      </c>
      <c r="D177" s="1" t="s">
        <v>969</v>
      </c>
      <c r="E177" s="1">
        <v>10</v>
      </c>
      <c r="F177" s="6"/>
      <c r="G177" s="3">
        <v>14.9838</v>
      </c>
      <c r="H177" s="3">
        <f>(ROUND(G177*(1-$E$5)*(1-$G$5)*(1-$H$5),2)*F177)</f>
        <v>0</v>
      </c>
      <c r="I177" s="188">
        <f t="shared" si="17"/>
        <v>16.48218</v>
      </c>
      <c r="J177" s="189">
        <f t="shared" si="18"/>
        <v>0</v>
      </c>
      <c r="K177" s="163"/>
      <c r="L177" s="44" t="s">
        <v>0</v>
      </c>
      <c r="M177" s="1">
        <v>0.39600000000000002</v>
      </c>
      <c r="X177" s="102"/>
      <c r="Z177" s="103"/>
    </row>
    <row r="178" spans="1:31">
      <c r="A178" s="48">
        <f>SUBTOTAL(3,$B$18:B178)</f>
        <v>161</v>
      </c>
      <c r="B178" s="8">
        <v>696244201459</v>
      </c>
      <c r="C178" s="1" t="s">
        <v>1293</v>
      </c>
      <c r="D178" s="145" t="s">
        <v>1294</v>
      </c>
      <c r="E178" s="267">
        <v>400</v>
      </c>
      <c r="F178" s="158"/>
      <c r="G178" s="147">
        <v>239.8</v>
      </c>
      <c r="H178" s="147">
        <f t="shared" ref="H178:H180" si="22">(ROUND(G178*(1-$E$5)*(1-$G$5)*(1-$H$5),2)*F178)</f>
        <v>0</v>
      </c>
      <c r="I178" s="188">
        <f t="shared" si="17"/>
        <v>263.78000000000003</v>
      </c>
      <c r="J178" s="189">
        <f t="shared" si="18"/>
        <v>0</v>
      </c>
      <c r="K178" s="44">
        <v>30</v>
      </c>
      <c r="L178" s="159" t="s">
        <v>1295</v>
      </c>
      <c r="M178" s="5">
        <v>15.96</v>
      </c>
      <c r="X178" s="102"/>
      <c r="Z178" s="103"/>
    </row>
    <row r="179" spans="1:31">
      <c r="A179" s="48">
        <f>SUBTOTAL(3,$B$18:B179)</f>
        <v>162</v>
      </c>
      <c r="B179" s="8">
        <v>696244201473</v>
      </c>
      <c r="C179" s="1" t="s">
        <v>1296</v>
      </c>
      <c r="D179" s="145" t="s">
        <v>1297</v>
      </c>
      <c r="E179" s="267">
        <v>40</v>
      </c>
      <c r="F179" s="158"/>
      <c r="G179" s="147">
        <v>31.8</v>
      </c>
      <c r="H179" s="147">
        <f t="shared" si="22"/>
        <v>0</v>
      </c>
      <c r="I179" s="188">
        <f t="shared" si="17"/>
        <v>34.980000000000004</v>
      </c>
      <c r="J179" s="189">
        <f t="shared" si="18"/>
        <v>0</v>
      </c>
      <c r="K179" s="44">
        <v>30</v>
      </c>
      <c r="L179" s="159" t="s">
        <v>1295</v>
      </c>
      <c r="M179" s="5">
        <v>1.5960000000000001</v>
      </c>
      <c r="X179" s="102"/>
      <c r="Z179" s="103"/>
    </row>
    <row r="180" spans="1:31">
      <c r="A180" s="48">
        <f>SUBTOTAL(3,$B$18:B180)</f>
        <v>163</v>
      </c>
      <c r="B180" s="8">
        <v>696244201497</v>
      </c>
      <c r="C180" s="1" t="s">
        <v>1298</v>
      </c>
      <c r="D180" s="145" t="s">
        <v>1299</v>
      </c>
      <c r="E180" s="267">
        <v>100</v>
      </c>
      <c r="F180" s="158"/>
      <c r="G180" s="147">
        <v>72.5</v>
      </c>
      <c r="H180" s="147">
        <f t="shared" si="22"/>
        <v>0</v>
      </c>
      <c r="I180" s="188">
        <f t="shared" si="17"/>
        <v>79.75</v>
      </c>
      <c r="J180" s="189">
        <f t="shared" si="18"/>
        <v>0</v>
      </c>
      <c r="K180" s="44">
        <v>30</v>
      </c>
      <c r="L180" s="159" t="s">
        <v>1295</v>
      </c>
      <c r="M180" s="5">
        <v>3.99</v>
      </c>
      <c r="X180" s="102"/>
      <c r="Z180" s="103"/>
    </row>
    <row r="181" spans="1:31" ht="14.45" customHeight="1">
      <c r="A181" s="48">
        <f>SUBTOTAL(3,$B$18:B181)</f>
        <v>164</v>
      </c>
      <c r="B181" s="8">
        <v>696244200032</v>
      </c>
      <c r="C181" s="1" t="s">
        <v>171</v>
      </c>
      <c r="D181" s="1" t="s">
        <v>674</v>
      </c>
      <c r="E181" s="7">
        <v>400</v>
      </c>
      <c r="F181" s="39"/>
      <c r="G181" s="3">
        <v>242.16839999999999</v>
      </c>
      <c r="H181" s="56">
        <f t="shared" si="21"/>
        <v>0</v>
      </c>
      <c r="I181" s="188">
        <f t="shared" si="17"/>
        <v>266.38524000000001</v>
      </c>
      <c r="J181" s="189">
        <f t="shared" si="18"/>
        <v>0</v>
      </c>
      <c r="K181" s="2" t="s">
        <v>1224</v>
      </c>
      <c r="L181" s="44" t="s">
        <v>0</v>
      </c>
      <c r="M181" s="5">
        <f>S181+P181</f>
        <v>17.59</v>
      </c>
      <c r="N181" s="179">
        <v>16.086400000000001</v>
      </c>
      <c r="O181" s="180">
        <v>4.04</v>
      </c>
      <c r="P181" s="180">
        <v>1.43</v>
      </c>
      <c r="Q181" s="180">
        <v>0</v>
      </c>
      <c r="R181" s="180">
        <v>0</v>
      </c>
      <c r="S181" s="218">
        <f t="shared" si="20"/>
        <v>16.16</v>
      </c>
    </row>
    <row r="182" spans="1:31" ht="13.15" customHeight="1">
      <c r="A182" s="48">
        <f>SUBTOTAL(3,$B$18:B182)</f>
        <v>165</v>
      </c>
      <c r="B182" s="8">
        <v>696244200155</v>
      </c>
      <c r="C182" s="1" t="s">
        <v>170</v>
      </c>
      <c r="D182" s="1" t="s">
        <v>675</v>
      </c>
      <c r="E182" s="7">
        <v>40</v>
      </c>
      <c r="F182" s="39"/>
      <c r="G182" s="3">
        <v>31.936199999999999</v>
      </c>
      <c r="H182" s="56">
        <f t="shared" si="21"/>
        <v>0</v>
      </c>
      <c r="I182" s="188">
        <f t="shared" si="17"/>
        <v>35.129820000000002</v>
      </c>
      <c r="J182" s="189">
        <f t="shared" si="18"/>
        <v>0</v>
      </c>
      <c r="K182" s="2" t="s">
        <v>1224</v>
      </c>
      <c r="L182" s="44" t="s">
        <v>0</v>
      </c>
      <c r="M182" s="5">
        <f>(S182+P182)+(Q182/4)</f>
        <v>1.8824999999999998</v>
      </c>
      <c r="N182" s="179">
        <v>1.6086400000000003</v>
      </c>
      <c r="O182" s="180">
        <v>4.04</v>
      </c>
      <c r="P182" s="180">
        <v>0.158</v>
      </c>
      <c r="Q182" s="180">
        <v>0.38600000000000001</v>
      </c>
      <c r="R182" s="180">
        <v>1.2E-2</v>
      </c>
      <c r="S182" s="218">
        <f t="shared" si="20"/>
        <v>1.6279999999999999</v>
      </c>
    </row>
    <row r="183" spans="1:31" ht="13.15" customHeight="1">
      <c r="A183" s="48">
        <f>SUBTOTAL(3,$B$18:B183)</f>
        <v>166</v>
      </c>
      <c r="B183" s="8">
        <v>696244201527</v>
      </c>
      <c r="C183" s="1" t="s">
        <v>793</v>
      </c>
      <c r="D183" s="1" t="s">
        <v>1069</v>
      </c>
      <c r="E183" s="7">
        <v>100</v>
      </c>
      <c r="F183" s="6"/>
      <c r="G183" s="3">
        <v>73.552199999999999</v>
      </c>
      <c r="H183" s="3">
        <f t="shared" si="21"/>
        <v>0</v>
      </c>
      <c r="I183" s="188">
        <f t="shared" si="17"/>
        <v>80.907420000000002</v>
      </c>
      <c r="J183" s="189">
        <f t="shared" si="18"/>
        <v>0</v>
      </c>
      <c r="K183" s="2" t="s">
        <v>1224</v>
      </c>
      <c r="L183" s="44" t="s">
        <v>0</v>
      </c>
      <c r="M183" s="5">
        <f>(S183+P183)+(Q183/4)</f>
        <v>4.3064999999999998</v>
      </c>
      <c r="N183" s="179">
        <v>0</v>
      </c>
      <c r="O183" s="180">
        <v>4.04</v>
      </c>
      <c r="P183" s="180">
        <v>0.158</v>
      </c>
      <c r="Q183" s="180">
        <v>0.38600000000000001</v>
      </c>
      <c r="R183" s="180">
        <v>1.2E-2</v>
      </c>
      <c r="S183" s="218">
        <f t="shared" si="20"/>
        <v>4.0519999999999996</v>
      </c>
      <c r="W183" s="101"/>
      <c r="X183" s="102"/>
      <c r="Z183" s="103"/>
      <c r="AE183" s="3"/>
    </row>
    <row r="184" spans="1:31">
      <c r="A184" s="48">
        <f>SUBTOTAL(3,$B$18:B184)</f>
        <v>167</v>
      </c>
      <c r="B184" s="8">
        <v>696244200308</v>
      </c>
      <c r="C184" s="1" t="s">
        <v>970</v>
      </c>
      <c r="D184" s="1" t="s">
        <v>971</v>
      </c>
      <c r="E184" s="1">
        <v>10</v>
      </c>
      <c r="F184" s="6"/>
      <c r="G184" s="3">
        <v>16.411799999999999</v>
      </c>
      <c r="H184" s="3">
        <f>(ROUND(G184*(1-$E$5)*(1-$G$5)*(1-$H$5),2)*F184)</f>
        <v>0</v>
      </c>
      <c r="I184" s="188">
        <f t="shared" si="17"/>
        <v>18.052979999999998</v>
      </c>
      <c r="J184" s="189">
        <f t="shared" si="18"/>
        <v>0</v>
      </c>
      <c r="K184" s="163"/>
      <c r="L184" s="44" t="s">
        <v>0</v>
      </c>
      <c r="M184" s="1">
        <v>0.47199999999999998</v>
      </c>
      <c r="X184" s="102"/>
      <c r="Z184" s="103"/>
    </row>
    <row r="185" spans="1:31" ht="14.45" customHeight="1">
      <c r="A185" s="48">
        <f>SUBTOTAL(3,$B$18:B185)</f>
        <v>168</v>
      </c>
      <c r="B185" s="8">
        <v>696244200049</v>
      </c>
      <c r="C185" s="1" t="s">
        <v>169</v>
      </c>
      <c r="D185" s="1" t="s">
        <v>676</v>
      </c>
      <c r="E185" s="7">
        <v>300</v>
      </c>
      <c r="F185" s="39"/>
      <c r="G185" s="3">
        <v>268.51499999999999</v>
      </c>
      <c r="H185" s="56">
        <f t="shared" si="21"/>
        <v>0</v>
      </c>
      <c r="I185" s="188">
        <f t="shared" si="17"/>
        <v>295.36649999999997</v>
      </c>
      <c r="J185" s="189">
        <f t="shared" si="18"/>
        <v>0</v>
      </c>
      <c r="K185" s="2" t="s">
        <v>1224</v>
      </c>
      <c r="L185" s="44" t="s">
        <v>0</v>
      </c>
      <c r="M185" s="5">
        <f>S185+P185</f>
        <v>16.130000000000003</v>
      </c>
      <c r="N185" s="179">
        <v>14.586000000000002</v>
      </c>
      <c r="O185" s="180">
        <v>4.9000000000000004</v>
      </c>
      <c r="P185" s="180">
        <v>1.43</v>
      </c>
      <c r="Q185" s="180">
        <v>0</v>
      </c>
      <c r="R185" s="180">
        <v>0</v>
      </c>
      <c r="S185" s="218">
        <f t="shared" si="20"/>
        <v>14.700000000000001</v>
      </c>
    </row>
    <row r="186" spans="1:31" ht="13.15" customHeight="1">
      <c r="A186" s="48">
        <f>SUBTOTAL(3,$B$18:B186)</f>
        <v>169</v>
      </c>
      <c r="B186" s="8">
        <v>696244200162</v>
      </c>
      <c r="C186" s="1" t="s">
        <v>168</v>
      </c>
      <c r="D186" s="1" t="s">
        <v>677</v>
      </c>
      <c r="E186" s="7">
        <v>40</v>
      </c>
      <c r="F186" s="39"/>
      <c r="G186" s="3">
        <v>47.858400000000003</v>
      </c>
      <c r="H186" s="56">
        <f t="shared" si="21"/>
        <v>0</v>
      </c>
      <c r="I186" s="188">
        <f t="shared" si="17"/>
        <v>52.644240000000003</v>
      </c>
      <c r="J186" s="189">
        <f t="shared" si="18"/>
        <v>0</v>
      </c>
      <c r="K186" s="2" t="s">
        <v>1224</v>
      </c>
      <c r="L186" s="44" t="s">
        <v>0</v>
      </c>
      <c r="M186" s="5">
        <f>(S186+P186)+(Q186/4)</f>
        <v>2.2264999999999997</v>
      </c>
      <c r="N186" s="179">
        <v>1.9448000000000005</v>
      </c>
      <c r="O186" s="180">
        <v>4.9000000000000004</v>
      </c>
      <c r="P186" s="180">
        <v>0.158</v>
      </c>
      <c r="Q186" s="180">
        <v>0.38600000000000001</v>
      </c>
      <c r="R186" s="180">
        <v>1.2E-2</v>
      </c>
      <c r="S186" s="218">
        <f t="shared" si="20"/>
        <v>1.972</v>
      </c>
    </row>
    <row r="187" spans="1:31">
      <c r="A187" s="48">
        <f>SUBTOTAL(3,$B$18:B187)</f>
        <v>170</v>
      </c>
      <c r="B187" s="8">
        <v>696244200315</v>
      </c>
      <c r="C187" s="1" t="s">
        <v>972</v>
      </c>
      <c r="D187" s="1" t="s">
        <v>973</v>
      </c>
      <c r="E187" s="1">
        <v>10</v>
      </c>
      <c r="F187" s="6"/>
      <c r="G187" s="3">
        <v>18.6966</v>
      </c>
      <c r="H187" s="3">
        <f>(ROUND(G187*(1-$E$5)*(1-$G$5)*(1-$H$5),2)*F187)</f>
        <v>0</v>
      </c>
      <c r="I187" s="188">
        <f t="shared" si="17"/>
        <v>20.56626</v>
      </c>
      <c r="J187" s="189">
        <f t="shared" si="18"/>
        <v>0</v>
      </c>
      <c r="K187" s="163"/>
      <c r="L187" s="44" t="s">
        <v>0</v>
      </c>
      <c r="M187" s="1">
        <v>0.57999999999999996</v>
      </c>
      <c r="X187" s="102"/>
      <c r="Z187" s="103"/>
    </row>
    <row r="188" spans="1:31" ht="14.45" customHeight="1">
      <c r="A188" s="48">
        <f>SUBTOTAL(3,$B$18:B188)</f>
        <v>171</v>
      </c>
      <c r="B188" s="8">
        <v>696244200056</v>
      </c>
      <c r="C188" s="1" t="s">
        <v>167</v>
      </c>
      <c r="D188" s="1" t="s">
        <v>678</v>
      </c>
      <c r="E188" s="7">
        <v>300</v>
      </c>
      <c r="F188" s="39"/>
      <c r="G188" s="3">
        <v>349.98239999999998</v>
      </c>
      <c r="H188" s="56">
        <f t="shared" si="21"/>
        <v>0</v>
      </c>
      <c r="I188" s="188">
        <f t="shared" si="17"/>
        <v>384.98063999999999</v>
      </c>
      <c r="J188" s="189">
        <f t="shared" si="18"/>
        <v>0</v>
      </c>
      <c r="K188" s="2" t="s">
        <v>1224</v>
      </c>
      <c r="L188" s="44" t="s">
        <v>0</v>
      </c>
      <c r="M188" s="5">
        <f>S188+P188</f>
        <v>18.71</v>
      </c>
      <c r="N188" s="179">
        <v>17.206199999999999</v>
      </c>
      <c r="O188" s="180">
        <v>5.76</v>
      </c>
      <c r="P188" s="180">
        <v>1.43</v>
      </c>
      <c r="Q188" s="180">
        <v>0</v>
      </c>
      <c r="R188" s="180">
        <v>0</v>
      </c>
      <c r="S188" s="218">
        <f t="shared" si="20"/>
        <v>17.28</v>
      </c>
    </row>
    <row r="189" spans="1:31" ht="13.15" customHeight="1">
      <c r="A189" s="48">
        <f>SUBTOTAL(3,$B$18:B189)</f>
        <v>172</v>
      </c>
      <c r="B189" s="8">
        <v>696244200179</v>
      </c>
      <c r="C189" s="1" t="s">
        <v>166</v>
      </c>
      <c r="D189" s="1" t="s">
        <v>679</v>
      </c>
      <c r="E189" s="7">
        <v>40</v>
      </c>
      <c r="F189" s="39"/>
      <c r="G189" s="3">
        <v>61.087800000000001</v>
      </c>
      <c r="H189" s="56">
        <f t="shared" si="21"/>
        <v>0</v>
      </c>
      <c r="I189" s="188">
        <f t="shared" si="17"/>
        <v>67.196579999999997</v>
      </c>
      <c r="J189" s="189">
        <f t="shared" si="18"/>
        <v>0</v>
      </c>
      <c r="K189" s="2" t="s">
        <v>1224</v>
      </c>
      <c r="L189" s="44" t="s">
        <v>0</v>
      </c>
      <c r="M189" s="5">
        <f>(S189+P189)+(Q189/4)</f>
        <v>2.5704999999999996</v>
      </c>
      <c r="N189" s="179">
        <v>2.2941600000000002</v>
      </c>
      <c r="O189" s="180">
        <v>5.76</v>
      </c>
      <c r="P189" s="180">
        <v>0.158</v>
      </c>
      <c r="Q189" s="180">
        <v>0.38600000000000001</v>
      </c>
      <c r="R189" s="180">
        <v>1.2E-2</v>
      </c>
      <c r="S189" s="218">
        <f t="shared" si="20"/>
        <v>2.3159999999999998</v>
      </c>
    </row>
    <row r="190" spans="1:31">
      <c r="A190" s="48">
        <f>SUBTOTAL(3,$B$18:B190)</f>
        <v>173</v>
      </c>
      <c r="B190" s="8">
        <v>696244200322</v>
      </c>
      <c r="C190" s="1" t="s">
        <v>974</v>
      </c>
      <c r="D190" s="1" t="s">
        <v>975</v>
      </c>
      <c r="E190" s="1">
        <v>10</v>
      </c>
      <c r="F190" s="6"/>
      <c r="G190" s="3">
        <v>21.807600000000001</v>
      </c>
      <c r="H190" s="3">
        <f>(ROUND(G190*(1-$E$5)*(1-$G$5)*(1-$H$5),2)*F190)</f>
        <v>0</v>
      </c>
      <c r="I190" s="188">
        <f t="shared" si="17"/>
        <v>23.98836</v>
      </c>
      <c r="J190" s="189">
        <f t="shared" si="18"/>
        <v>0</v>
      </c>
      <c r="K190" s="163"/>
      <c r="L190" s="44" t="s">
        <v>0</v>
      </c>
      <c r="M190" s="1">
        <v>0.66200000000000003</v>
      </c>
      <c r="X190" s="102"/>
      <c r="Z190" s="103"/>
    </row>
    <row r="191" spans="1:31" ht="13.15" customHeight="1">
      <c r="A191" s="48">
        <f>SUBTOTAL(3,$B$18:B191)</f>
        <v>174</v>
      </c>
      <c r="B191" s="8">
        <v>696244204269</v>
      </c>
      <c r="C191" s="1" t="s">
        <v>314</v>
      </c>
      <c r="D191" s="1" t="s">
        <v>680</v>
      </c>
      <c r="E191" s="7">
        <v>300</v>
      </c>
      <c r="F191" s="39"/>
      <c r="G191" s="3">
        <v>291.33999999999997</v>
      </c>
      <c r="H191" s="56">
        <f t="shared" si="21"/>
        <v>0</v>
      </c>
      <c r="I191" s="188">
        <f t="shared" si="17"/>
        <v>320.47399999999999</v>
      </c>
      <c r="J191" s="189">
        <f t="shared" si="18"/>
        <v>0</v>
      </c>
      <c r="K191" s="2" t="s">
        <v>1225</v>
      </c>
      <c r="L191" s="44" t="s">
        <v>0</v>
      </c>
      <c r="M191" s="5">
        <f>S191+P191</f>
        <v>16.73</v>
      </c>
      <c r="N191" s="179">
        <v>14.46</v>
      </c>
      <c r="O191" s="180">
        <v>5.0999999999999996</v>
      </c>
      <c r="P191" s="180">
        <v>1.43</v>
      </c>
      <c r="Q191" s="180">
        <v>0</v>
      </c>
      <c r="R191" s="180">
        <v>0</v>
      </c>
      <c r="S191" s="218">
        <f t="shared" si="20"/>
        <v>15.299999999999999</v>
      </c>
    </row>
    <row r="192" spans="1:31" ht="13.15" customHeight="1">
      <c r="A192" s="48">
        <f>SUBTOTAL(3,$B$18:B192)</f>
        <v>175</v>
      </c>
      <c r="B192" s="8">
        <v>696244204283</v>
      </c>
      <c r="C192" s="1" t="s">
        <v>315</v>
      </c>
      <c r="D192" s="1" t="s">
        <v>681</v>
      </c>
      <c r="E192" s="7">
        <v>40</v>
      </c>
      <c r="F192" s="39"/>
      <c r="G192" s="3">
        <v>48.56</v>
      </c>
      <c r="H192" s="56">
        <f t="shared" si="21"/>
        <v>0</v>
      </c>
      <c r="I192" s="188">
        <f t="shared" si="17"/>
        <v>53.416000000000004</v>
      </c>
      <c r="J192" s="189">
        <f t="shared" si="18"/>
        <v>0</v>
      </c>
      <c r="K192" s="2" t="s">
        <v>1225</v>
      </c>
      <c r="L192" s="44" t="s">
        <v>0</v>
      </c>
      <c r="M192" s="5">
        <f>(S192+P192)+(Q192/4)</f>
        <v>2.3084999999999996</v>
      </c>
      <c r="N192" s="179">
        <v>1.94</v>
      </c>
      <c r="O192" s="180">
        <v>5.0999999999999996</v>
      </c>
      <c r="P192" s="180">
        <v>0.158</v>
      </c>
      <c r="Q192" s="180">
        <v>0.38600000000000001</v>
      </c>
      <c r="R192" s="180">
        <v>1.4E-2</v>
      </c>
      <c r="S192" s="218">
        <f t="shared" si="20"/>
        <v>2.0539999999999998</v>
      </c>
    </row>
    <row r="193" spans="1:26">
      <c r="A193" s="48">
        <f>SUBTOTAL(3,$B$18:B193)</f>
        <v>176</v>
      </c>
      <c r="B193" s="8">
        <v>696244204290</v>
      </c>
      <c r="C193" s="1" t="s">
        <v>976</v>
      </c>
      <c r="D193" s="1" t="s">
        <v>977</v>
      </c>
      <c r="E193" s="1">
        <v>10</v>
      </c>
      <c r="F193" s="6"/>
      <c r="G193" s="3">
        <v>17.77</v>
      </c>
      <c r="H193" s="3">
        <f>(ROUND(G193*(1-$E$5)*(1-$G$5)*(1-$H$5),2)*F193)</f>
        <v>0</v>
      </c>
      <c r="I193" s="188">
        <f t="shared" si="17"/>
        <v>19.547000000000001</v>
      </c>
      <c r="J193" s="189">
        <f t="shared" si="18"/>
        <v>0</v>
      </c>
      <c r="K193" s="163"/>
      <c r="L193" s="44" t="s">
        <v>0</v>
      </c>
      <c r="M193" s="1">
        <v>0.53600000000000003</v>
      </c>
      <c r="X193" s="102"/>
      <c r="Z193" s="103"/>
    </row>
    <row r="194" spans="1:26" ht="13.15" customHeight="1">
      <c r="A194" s="48">
        <f>SUBTOTAL(3,$B$18:B194)</f>
        <v>177</v>
      </c>
      <c r="B194" s="8">
        <v>696244204320</v>
      </c>
      <c r="C194" s="1" t="s">
        <v>496</v>
      </c>
      <c r="D194" s="1" t="s">
        <v>682</v>
      </c>
      <c r="E194" s="7">
        <v>300</v>
      </c>
      <c r="F194" s="39"/>
      <c r="G194" s="3">
        <v>311.38</v>
      </c>
      <c r="H194" s="56">
        <f t="shared" si="21"/>
        <v>0</v>
      </c>
      <c r="I194" s="188">
        <f t="shared" si="17"/>
        <v>342.51799999999997</v>
      </c>
      <c r="J194" s="189">
        <f t="shared" si="18"/>
        <v>0</v>
      </c>
      <c r="K194" s="2" t="s">
        <v>1225</v>
      </c>
      <c r="L194" s="44" t="s">
        <v>0</v>
      </c>
      <c r="M194" s="5">
        <f>S194+P194</f>
        <v>16.73</v>
      </c>
      <c r="N194" s="179"/>
      <c r="O194" s="180">
        <v>5.0999999999999996</v>
      </c>
      <c r="P194" s="180">
        <v>1.43</v>
      </c>
      <c r="Q194" s="180">
        <v>0</v>
      </c>
      <c r="R194" s="180">
        <v>0</v>
      </c>
      <c r="S194" s="218">
        <f t="shared" si="20"/>
        <v>15.299999999999999</v>
      </c>
    </row>
    <row r="195" spans="1:26" ht="13.15" customHeight="1">
      <c r="A195" s="48">
        <f>SUBTOTAL(3,$B$18:B195)</f>
        <v>178</v>
      </c>
      <c r="B195" s="8">
        <v>696244204344</v>
      </c>
      <c r="C195" s="1" t="s">
        <v>497</v>
      </c>
      <c r="D195" s="1" t="s">
        <v>683</v>
      </c>
      <c r="E195" s="7">
        <v>40</v>
      </c>
      <c r="F195" s="39"/>
      <c r="G195" s="3">
        <v>51.26</v>
      </c>
      <c r="H195" s="56">
        <f t="shared" si="21"/>
        <v>0</v>
      </c>
      <c r="I195" s="188">
        <f t="shared" si="17"/>
        <v>56.385999999999996</v>
      </c>
      <c r="J195" s="189">
        <f t="shared" si="18"/>
        <v>0</v>
      </c>
      <c r="K195" s="2" t="s">
        <v>1225</v>
      </c>
      <c r="L195" s="44" t="s">
        <v>0</v>
      </c>
      <c r="M195" s="5">
        <f>(S195+P195)+(Q195/4)</f>
        <v>2.3084999999999996</v>
      </c>
      <c r="N195" s="179"/>
      <c r="O195" s="180">
        <v>5.0999999999999996</v>
      </c>
      <c r="P195" s="180">
        <v>0.158</v>
      </c>
      <c r="Q195" s="180">
        <v>0.38600000000000001</v>
      </c>
      <c r="R195" s="180">
        <v>1.4E-2</v>
      </c>
      <c r="S195" s="218">
        <f t="shared" si="20"/>
        <v>2.0539999999999998</v>
      </c>
    </row>
    <row r="196" spans="1:26">
      <c r="A196" s="48">
        <f>SUBTOTAL(3,$B$18:B196)</f>
        <v>179</v>
      </c>
      <c r="B196" s="8">
        <v>696244204351</v>
      </c>
      <c r="C196" s="1" t="s">
        <v>978</v>
      </c>
      <c r="D196" s="1" t="s">
        <v>979</v>
      </c>
      <c r="E196" s="1">
        <v>10</v>
      </c>
      <c r="F196" s="6"/>
      <c r="G196" s="3">
        <v>18.59</v>
      </c>
      <c r="H196" s="3">
        <f>(ROUND(G196*(1-$E$5)*(1-$G$5)*(1-$H$5),2)*F196)</f>
        <v>0</v>
      </c>
      <c r="I196" s="188">
        <f t="shared" si="17"/>
        <v>20.448999999999998</v>
      </c>
      <c r="J196" s="189">
        <f t="shared" si="18"/>
        <v>0</v>
      </c>
      <c r="K196" s="163"/>
      <c r="L196" s="44" t="s">
        <v>0</v>
      </c>
      <c r="X196" s="102"/>
      <c r="Z196" s="103"/>
    </row>
    <row r="197" spans="1:26" ht="13.15" customHeight="1">
      <c r="A197" s="48">
        <f>SUBTOTAL(3,$B$18:B197)</f>
        <v>180</v>
      </c>
      <c r="B197" s="8">
        <v>696244203484</v>
      </c>
      <c r="C197" s="1" t="s">
        <v>165</v>
      </c>
      <c r="D197" s="1" t="s">
        <v>684</v>
      </c>
      <c r="E197" s="7">
        <v>300</v>
      </c>
      <c r="F197" s="39"/>
      <c r="G197" s="3">
        <v>316.27</v>
      </c>
      <c r="H197" s="56">
        <f t="shared" si="21"/>
        <v>0</v>
      </c>
      <c r="I197" s="188">
        <f t="shared" si="17"/>
        <v>347.89699999999999</v>
      </c>
      <c r="J197" s="189">
        <f t="shared" si="18"/>
        <v>0</v>
      </c>
      <c r="K197" s="2" t="s">
        <v>1225</v>
      </c>
      <c r="L197" s="44" t="s">
        <v>0</v>
      </c>
      <c r="M197" s="5">
        <f>S197+P197</f>
        <v>16.808</v>
      </c>
      <c r="N197" s="179">
        <v>15.378000000000002</v>
      </c>
      <c r="O197" s="180">
        <v>5.1260000000000003</v>
      </c>
      <c r="P197" s="180">
        <v>1.43</v>
      </c>
      <c r="Q197" s="180">
        <v>0</v>
      </c>
      <c r="R197" s="180">
        <v>0</v>
      </c>
      <c r="S197" s="218">
        <f t="shared" si="20"/>
        <v>15.378</v>
      </c>
    </row>
    <row r="198" spans="1:26" ht="13.15" customHeight="1">
      <c r="A198" s="48">
        <f>SUBTOTAL(3,$B$18:B198)</f>
        <v>181</v>
      </c>
      <c r="B198" s="8">
        <v>696244203507</v>
      </c>
      <c r="C198" s="1" t="s">
        <v>164</v>
      </c>
      <c r="D198" s="1" t="s">
        <v>685</v>
      </c>
      <c r="E198" s="7">
        <v>40</v>
      </c>
      <c r="F198" s="39"/>
      <c r="G198" s="3">
        <v>53.16</v>
      </c>
      <c r="H198" s="56">
        <f t="shared" si="21"/>
        <v>0</v>
      </c>
      <c r="I198" s="188">
        <f t="shared" si="17"/>
        <v>58.475999999999999</v>
      </c>
      <c r="J198" s="189">
        <f t="shared" si="18"/>
        <v>0</v>
      </c>
      <c r="K198" s="2" t="s">
        <v>1225</v>
      </c>
      <c r="L198" s="44" t="s">
        <v>0</v>
      </c>
      <c r="M198" s="5">
        <f>(S198+P198)+(Q198/4)</f>
        <v>2.3188999999999993</v>
      </c>
      <c r="N198" s="179">
        <v>2.0504000000000002</v>
      </c>
      <c r="O198" s="180">
        <v>5.1260000000000003</v>
      </c>
      <c r="P198" s="180">
        <v>0.158</v>
      </c>
      <c r="Q198" s="180">
        <v>0.38600000000000001</v>
      </c>
      <c r="R198" s="180">
        <v>1.4E-2</v>
      </c>
      <c r="S198" s="218">
        <f t="shared" si="20"/>
        <v>2.0643999999999996</v>
      </c>
    </row>
    <row r="199" spans="1:26">
      <c r="A199" s="48">
        <f>SUBTOTAL(3,$B$18:B199)</f>
        <v>182</v>
      </c>
      <c r="B199" s="8">
        <v>696244203514</v>
      </c>
      <c r="C199" s="1" t="s">
        <v>980</v>
      </c>
      <c r="D199" s="1" t="s">
        <v>981</v>
      </c>
      <c r="E199" s="1">
        <v>10</v>
      </c>
      <c r="F199" s="6"/>
      <c r="G199" s="3">
        <v>18.920000000000002</v>
      </c>
      <c r="H199" s="3">
        <f>(ROUND(G199*(1-$E$5)*(1-$G$5)*(1-$H$5),2)*F199)</f>
        <v>0</v>
      </c>
      <c r="I199" s="188">
        <f t="shared" si="17"/>
        <v>20.812000000000001</v>
      </c>
      <c r="J199" s="189">
        <f t="shared" si="18"/>
        <v>0</v>
      </c>
      <c r="K199" s="163"/>
      <c r="L199" s="44" t="s">
        <v>0</v>
      </c>
      <c r="X199" s="102"/>
      <c r="Z199" s="103"/>
    </row>
    <row r="200" spans="1:26" ht="13.15" customHeight="1">
      <c r="A200" s="48">
        <f>SUBTOTAL(3,$B$18:B200)</f>
        <v>183</v>
      </c>
      <c r="B200" s="8">
        <v>696244203668</v>
      </c>
      <c r="C200" s="1" t="s">
        <v>316</v>
      </c>
      <c r="D200" s="1" t="s">
        <v>686</v>
      </c>
      <c r="E200" s="7">
        <v>300</v>
      </c>
      <c r="F200" s="39"/>
      <c r="G200" s="3">
        <v>476.51</v>
      </c>
      <c r="H200" s="56">
        <f t="shared" si="21"/>
        <v>0</v>
      </c>
      <c r="I200" s="188">
        <f t="shared" si="17"/>
        <v>524.16099999999994</v>
      </c>
      <c r="J200" s="189">
        <f t="shared" si="18"/>
        <v>0</v>
      </c>
      <c r="K200" s="2" t="s">
        <v>1225</v>
      </c>
      <c r="L200" s="44" t="s">
        <v>0</v>
      </c>
      <c r="M200" s="5">
        <f>S200+P200</f>
        <v>20.63</v>
      </c>
      <c r="N200" s="179">
        <v>19.2</v>
      </c>
      <c r="O200" s="180">
        <v>6.4</v>
      </c>
      <c r="P200" s="180">
        <v>1.43</v>
      </c>
      <c r="Q200" s="180">
        <v>0</v>
      </c>
      <c r="R200" s="180">
        <v>0</v>
      </c>
      <c r="S200" s="218">
        <f t="shared" si="20"/>
        <v>19.2</v>
      </c>
    </row>
    <row r="201" spans="1:26" ht="13.15" customHeight="1">
      <c r="A201" s="48">
        <f>SUBTOTAL(3,$B$18:B201)</f>
        <v>184</v>
      </c>
      <c r="B201" s="8">
        <v>696244203682</v>
      </c>
      <c r="C201" s="1" t="s">
        <v>317</v>
      </c>
      <c r="D201" s="1" t="s">
        <v>687</v>
      </c>
      <c r="E201" s="7">
        <v>40</v>
      </c>
      <c r="F201" s="39"/>
      <c r="G201" s="3">
        <v>79.430000000000007</v>
      </c>
      <c r="H201" s="56">
        <f t="shared" si="21"/>
        <v>0</v>
      </c>
      <c r="I201" s="188">
        <f t="shared" si="17"/>
        <v>87.373000000000005</v>
      </c>
      <c r="J201" s="189">
        <f t="shared" si="18"/>
        <v>0</v>
      </c>
      <c r="K201" s="2" t="s">
        <v>1225</v>
      </c>
      <c r="L201" s="44" t="s">
        <v>0</v>
      </c>
      <c r="M201" s="5">
        <f>(S201+P201)+(Q201/4)</f>
        <v>2.8284999999999996</v>
      </c>
      <c r="N201" s="179">
        <v>2.56</v>
      </c>
      <c r="O201" s="180">
        <v>6.4</v>
      </c>
      <c r="P201" s="180">
        <v>0.158</v>
      </c>
      <c r="Q201" s="180">
        <v>0.38600000000000001</v>
      </c>
      <c r="R201" s="180">
        <v>1.4E-2</v>
      </c>
      <c r="S201" s="218">
        <f t="shared" si="20"/>
        <v>2.5739999999999998</v>
      </c>
    </row>
    <row r="202" spans="1:26">
      <c r="A202" s="48">
        <f>SUBTOTAL(3,$B$18:B202)</f>
        <v>185</v>
      </c>
      <c r="B202" s="8">
        <v>696244203699</v>
      </c>
      <c r="C202" s="1" t="s">
        <v>982</v>
      </c>
      <c r="D202" s="1" t="s">
        <v>983</v>
      </c>
      <c r="E202" s="1">
        <v>10</v>
      </c>
      <c r="F202" s="6"/>
      <c r="G202" s="3">
        <v>23.88</v>
      </c>
      <c r="H202" s="3">
        <f>(ROUND(G202*(1-$E$5)*(1-$G$5)*(1-$H$5),2)*F202)</f>
        <v>0</v>
      </c>
      <c r="I202" s="188">
        <f t="shared" si="17"/>
        <v>26.268000000000001</v>
      </c>
      <c r="J202" s="189">
        <f t="shared" si="18"/>
        <v>0</v>
      </c>
      <c r="K202" s="163"/>
      <c r="L202" s="44" t="s">
        <v>0</v>
      </c>
      <c r="M202" s="1">
        <v>0.78600000000000003</v>
      </c>
      <c r="X202" s="102"/>
      <c r="Z202" s="103"/>
    </row>
    <row r="203" spans="1:26" ht="14.45" customHeight="1">
      <c r="A203" s="48">
        <f>SUBTOTAL(3,$B$18:B203)</f>
        <v>186</v>
      </c>
      <c r="B203" s="8">
        <v>696244200063</v>
      </c>
      <c r="C203" s="1" t="s">
        <v>163</v>
      </c>
      <c r="D203" s="1" t="s">
        <v>688</v>
      </c>
      <c r="E203" s="7">
        <v>300</v>
      </c>
      <c r="F203" s="39"/>
      <c r="G203" s="3">
        <v>490.25</v>
      </c>
      <c r="H203" s="56">
        <f t="shared" si="21"/>
        <v>0</v>
      </c>
      <c r="I203" s="188">
        <f t="shared" si="17"/>
        <v>539.27499999999998</v>
      </c>
      <c r="J203" s="189">
        <f t="shared" si="18"/>
        <v>0</v>
      </c>
      <c r="K203" s="2" t="s">
        <v>1225</v>
      </c>
      <c r="L203" s="44" t="s">
        <v>0</v>
      </c>
      <c r="M203" s="5">
        <f>S203+P203</f>
        <v>24.305</v>
      </c>
      <c r="N203" s="179">
        <v>22.9878</v>
      </c>
      <c r="O203" s="180">
        <v>7.625</v>
      </c>
      <c r="P203" s="180">
        <v>1.43</v>
      </c>
      <c r="Q203" s="180">
        <v>0</v>
      </c>
      <c r="R203" s="180">
        <v>0</v>
      </c>
      <c r="S203" s="218">
        <f t="shared" si="20"/>
        <v>22.875</v>
      </c>
    </row>
    <row r="204" spans="1:26" ht="13.15" customHeight="1">
      <c r="A204" s="48">
        <f>SUBTOTAL(3,$B$18:B204)</f>
        <v>187</v>
      </c>
      <c r="B204" s="8">
        <v>696244200186</v>
      </c>
      <c r="C204" s="1" t="s">
        <v>162</v>
      </c>
      <c r="D204" s="1" t="s">
        <v>689</v>
      </c>
      <c r="E204" s="7">
        <v>40</v>
      </c>
      <c r="F204" s="39"/>
      <c r="G204" s="3">
        <v>81.489999999999995</v>
      </c>
      <c r="H204" s="56">
        <f t="shared" si="21"/>
        <v>0</v>
      </c>
      <c r="I204" s="188">
        <f t="shared" si="17"/>
        <v>89.638999999999996</v>
      </c>
      <c r="J204" s="189">
        <f t="shared" si="18"/>
        <v>0</v>
      </c>
      <c r="K204" s="2" t="s">
        <v>1225</v>
      </c>
      <c r="L204" s="44" t="s">
        <v>0</v>
      </c>
      <c r="M204" s="5">
        <f>(S204+P204)+(Q204/4)</f>
        <v>3.3184999999999993</v>
      </c>
      <c r="N204" s="179">
        <v>3.0650400000000002</v>
      </c>
      <c r="O204" s="180">
        <v>7.625</v>
      </c>
      <c r="P204" s="180">
        <v>0.158</v>
      </c>
      <c r="Q204" s="180">
        <v>0.38600000000000001</v>
      </c>
      <c r="R204" s="180">
        <v>1.4E-2</v>
      </c>
      <c r="S204" s="218">
        <f t="shared" si="20"/>
        <v>3.0639999999999996</v>
      </c>
    </row>
    <row r="205" spans="1:26">
      <c r="A205" s="48">
        <f>SUBTOTAL(3,$B$18:B205)</f>
        <v>188</v>
      </c>
      <c r="B205" s="8">
        <v>696244201978</v>
      </c>
      <c r="C205" s="1" t="s">
        <v>984</v>
      </c>
      <c r="D205" s="1" t="s">
        <v>985</v>
      </c>
      <c r="E205" s="1">
        <v>10</v>
      </c>
      <c r="F205" s="6"/>
      <c r="G205" s="3">
        <v>25.33</v>
      </c>
      <c r="H205" s="3">
        <f>(ROUND(G205*(1-$E$5)*(1-$G$5)*(1-$H$5),2)*F205)</f>
        <v>0</v>
      </c>
      <c r="I205" s="188">
        <f t="shared" si="17"/>
        <v>27.863</v>
      </c>
      <c r="J205" s="189">
        <f t="shared" si="18"/>
        <v>0</v>
      </c>
      <c r="K205" s="163"/>
      <c r="L205" s="44" t="s">
        <v>0</v>
      </c>
      <c r="X205" s="102"/>
      <c r="Z205" s="103"/>
    </row>
    <row r="206" spans="1:26" ht="14.45" customHeight="1">
      <c r="A206" s="48">
        <f>SUBTOTAL(3,$B$18:B206)</f>
        <v>189</v>
      </c>
      <c r="B206" s="8">
        <v>696244204627</v>
      </c>
      <c r="C206" s="1" t="s">
        <v>494</v>
      </c>
      <c r="D206" s="1" t="s">
        <v>690</v>
      </c>
      <c r="E206" s="7">
        <v>300</v>
      </c>
      <c r="F206" s="39"/>
      <c r="G206" s="3">
        <v>581.72</v>
      </c>
      <c r="H206" s="56">
        <f t="shared" si="21"/>
        <v>0</v>
      </c>
      <c r="I206" s="188">
        <f t="shared" si="17"/>
        <v>639.89200000000005</v>
      </c>
      <c r="J206" s="189">
        <f t="shared" si="18"/>
        <v>0</v>
      </c>
      <c r="K206" s="2" t="s">
        <v>1225</v>
      </c>
      <c r="L206" s="44" t="s">
        <v>0</v>
      </c>
      <c r="M206" s="5">
        <f>S206+P206</f>
        <v>26.959999999999997</v>
      </c>
      <c r="N206" s="179">
        <v>25.52</v>
      </c>
      <c r="O206" s="180">
        <v>8.51</v>
      </c>
      <c r="P206" s="180">
        <v>1.43</v>
      </c>
      <c r="Q206" s="180">
        <v>0</v>
      </c>
      <c r="R206" s="180">
        <v>0</v>
      </c>
      <c r="S206" s="218">
        <f t="shared" si="20"/>
        <v>25.529999999999998</v>
      </c>
    </row>
    <row r="207" spans="1:26" ht="13.15" customHeight="1">
      <c r="A207" s="48">
        <f>SUBTOTAL(3,$B$18:B207)</f>
        <v>190</v>
      </c>
      <c r="B207" s="8">
        <v>696244204641</v>
      </c>
      <c r="C207" s="1" t="s">
        <v>495</v>
      </c>
      <c r="D207" s="1" t="s">
        <v>691</v>
      </c>
      <c r="E207" s="7">
        <v>40</v>
      </c>
      <c r="F207" s="39"/>
      <c r="G207" s="3">
        <v>100.68</v>
      </c>
      <c r="H207" s="56">
        <f t="shared" si="21"/>
        <v>0</v>
      </c>
      <c r="I207" s="188">
        <f t="shared" si="17"/>
        <v>110.748</v>
      </c>
      <c r="J207" s="189">
        <f t="shared" si="18"/>
        <v>0</v>
      </c>
      <c r="K207" s="2" t="s">
        <v>1225</v>
      </c>
      <c r="L207" s="44" t="s">
        <v>0</v>
      </c>
      <c r="M207" s="5">
        <f>(S207+P207)+(Q207/4)</f>
        <v>3.6724999999999994</v>
      </c>
      <c r="N207" s="179">
        <v>3.4</v>
      </c>
      <c r="O207" s="180">
        <v>8.51</v>
      </c>
      <c r="P207" s="180">
        <v>0.158</v>
      </c>
      <c r="Q207" s="180">
        <v>0.38600000000000001</v>
      </c>
      <c r="R207" s="180">
        <v>1.4E-2</v>
      </c>
      <c r="S207" s="218">
        <f t="shared" si="20"/>
        <v>3.4179999999999997</v>
      </c>
    </row>
    <row r="208" spans="1:26">
      <c r="A208" s="48">
        <f>SUBTOTAL(3,$B$18:B208)</f>
        <v>191</v>
      </c>
      <c r="B208" s="8">
        <v>696244204658</v>
      </c>
      <c r="C208" s="1" t="s">
        <v>986</v>
      </c>
      <c r="D208" s="1" t="s">
        <v>987</v>
      </c>
      <c r="E208" s="1">
        <v>10</v>
      </c>
      <c r="F208" s="6"/>
      <c r="G208" s="3">
        <v>30.29</v>
      </c>
      <c r="H208" s="3">
        <f>(ROUND(G208*(1-$E$5)*(1-$G$5)*(1-$H$5),2)*F208)</f>
        <v>0</v>
      </c>
      <c r="I208" s="188">
        <f t="shared" si="17"/>
        <v>33.319000000000003</v>
      </c>
      <c r="J208" s="189">
        <f t="shared" si="18"/>
        <v>0</v>
      </c>
      <c r="K208" s="163"/>
      <c r="L208" s="44" t="s">
        <v>0</v>
      </c>
      <c r="X208" s="102"/>
      <c r="Z208" s="103"/>
    </row>
    <row r="209" spans="1:26" ht="14.45" customHeight="1">
      <c r="A209" s="48">
        <f>SUBTOTAL(3,$B$18:B209)</f>
        <v>192</v>
      </c>
      <c r="B209" s="8">
        <v>696244200070</v>
      </c>
      <c r="C209" s="1" t="s">
        <v>161</v>
      </c>
      <c r="D209" s="1" t="s">
        <v>692</v>
      </c>
      <c r="E209" s="7">
        <v>300</v>
      </c>
      <c r="F209" s="39"/>
      <c r="G209" s="3">
        <v>587.12</v>
      </c>
      <c r="H209" s="56">
        <f t="shared" si="21"/>
        <v>0</v>
      </c>
      <c r="I209" s="188">
        <f t="shared" si="17"/>
        <v>645.83199999999999</v>
      </c>
      <c r="J209" s="189">
        <f t="shared" si="18"/>
        <v>0</v>
      </c>
      <c r="K209" s="2" t="s">
        <v>1225</v>
      </c>
      <c r="L209" s="44" t="s">
        <v>0</v>
      </c>
      <c r="M209" s="5">
        <f>S209+P209</f>
        <v>28.025000000000002</v>
      </c>
      <c r="N209" s="179">
        <v>26.545200000000001</v>
      </c>
      <c r="O209" s="180">
        <v>8.8650000000000002</v>
      </c>
      <c r="P209" s="180">
        <v>1.43</v>
      </c>
      <c r="Q209" s="180">
        <v>0</v>
      </c>
      <c r="R209" s="180">
        <v>0</v>
      </c>
      <c r="S209" s="218">
        <f t="shared" si="20"/>
        <v>26.595000000000002</v>
      </c>
    </row>
    <row r="210" spans="1:26" ht="13.15" customHeight="1">
      <c r="A210" s="48">
        <f>SUBTOTAL(3,$B$18:B210)</f>
        <v>193</v>
      </c>
      <c r="B210" s="8">
        <v>696244200193</v>
      </c>
      <c r="C210" s="1" t="s">
        <v>160</v>
      </c>
      <c r="D210" s="1" t="s">
        <v>693</v>
      </c>
      <c r="E210" s="7">
        <v>40</v>
      </c>
      <c r="F210" s="39"/>
      <c r="G210" s="3">
        <v>106.95</v>
      </c>
      <c r="H210" s="56">
        <f t="shared" si="21"/>
        <v>0</v>
      </c>
      <c r="I210" s="188">
        <f t="shared" si="17"/>
        <v>117.64500000000001</v>
      </c>
      <c r="J210" s="189">
        <f t="shared" si="18"/>
        <v>0</v>
      </c>
      <c r="K210" s="2" t="s">
        <v>1225</v>
      </c>
      <c r="L210" s="44" t="s">
        <v>0</v>
      </c>
      <c r="M210" s="5">
        <f>(S210+P210)+(Q210/4)</f>
        <v>3.8144999999999998</v>
      </c>
      <c r="N210" s="179">
        <v>3.5393600000000003</v>
      </c>
      <c r="O210" s="180">
        <v>8.8650000000000002</v>
      </c>
      <c r="P210" s="180">
        <v>0.158</v>
      </c>
      <c r="Q210" s="180">
        <v>0.38600000000000001</v>
      </c>
      <c r="R210" s="180">
        <v>1.4E-2</v>
      </c>
      <c r="S210" s="218">
        <f t="shared" si="20"/>
        <v>3.56</v>
      </c>
    </row>
    <row r="211" spans="1:26">
      <c r="A211" s="48">
        <f>SUBTOTAL(3,$B$18:B211)</f>
        <v>194</v>
      </c>
      <c r="B211" s="8">
        <v>696244202074</v>
      </c>
      <c r="C211" s="1" t="s">
        <v>988</v>
      </c>
      <c r="D211" s="1" t="s">
        <v>989</v>
      </c>
      <c r="E211" s="1">
        <v>8</v>
      </c>
      <c r="F211" s="6"/>
      <c r="G211" s="3">
        <v>29.22</v>
      </c>
      <c r="H211" s="3">
        <f>(ROUND(G211*(1-$E$5)*(1-$G$5)*(1-$H$5),2)*F211)</f>
        <v>0</v>
      </c>
      <c r="I211" s="188">
        <f t="shared" si="17"/>
        <v>32.141999999999996</v>
      </c>
      <c r="J211" s="189">
        <f t="shared" si="18"/>
        <v>0</v>
      </c>
      <c r="K211" s="163"/>
      <c r="L211" s="44" t="s">
        <v>0</v>
      </c>
      <c r="M211" s="1">
        <v>0.75600000000000001</v>
      </c>
      <c r="X211" s="102"/>
      <c r="Z211" s="103"/>
    </row>
    <row r="212" spans="1:26" ht="14.45" customHeight="1">
      <c r="A212" s="48">
        <f>SUBTOTAL(3,$B$18:B212)</f>
        <v>195</v>
      </c>
      <c r="B212" s="8">
        <v>696244200087</v>
      </c>
      <c r="C212" s="1" t="s">
        <v>159</v>
      </c>
      <c r="D212" s="1" t="s">
        <v>694</v>
      </c>
      <c r="E212" s="7">
        <v>300</v>
      </c>
      <c r="F212" s="39"/>
      <c r="G212" s="3">
        <v>741.41</v>
      </c>
      <c r="H212" s="56">
        <f t="shared" si="21"/>
        <v>0</v>
      </c>
      <c r="I212" s="188">
        <f t="shared" si="17"/>
        <v>815.55099999999993</v>
      </c>
      <c r="J212" s="189">
        <f t="shared" si="18"/>
        <v>0</v>
      </c>
      <c r="K212" s="2" t="s">
        <v>1225</v>
      </c>
      <c r="L212" s="44" t="s">
        <v>0</v>
      </c>
      <c r="M212" s="5">
        <f>S212+P212</f>
        <v>31.310000000000002</v>
      </c>
      <c r="N212" s="179">
        <v>29.799000000000003</v>
      </c>
      <c r="O212" s="180">
        <v>9.9600000000000009</v>
      </c>
      <c r="P212" s="180">
        <v>1.43</v>
      </c>
      <c r="Q212" s="180">
        <v>0</v>
      </c>
      <c r="R212" s="180">
        <v>0</v>
      </c>
      <c r="S212" s="218">
        <f t="shared" si="20"/>
        <v>29.880000000000003</v>
      </c>
    </row>
    <row r="213" spans="1:26" ht="13.15" customHeight="1">
      <c r="A213" s="48">
        <f>SUBTOTAL(3,$B$18:B213)</f>
        <v>196</v>
      </c>
      <c r="B213" s="8">
        <v>696244200209</v>
      </c>
      <c r="C213" s="1" t="s">
        <v>158</v>
      </c>
      <c r="D213" s="1" t="s">
        <v>695</v>
      </c>
      <c r="E213" s="7">
        <v>40</v>
      </c>
      <c r="F213" s="39"/>
      <c r="G213" s="3">
        <v>123.99</v>
      </c>
      <c r="H213" s="56">
        <f t="shared" si="21"/>
        <v>0</v>
      </c>
      <c r="I213" s="188">
        <f t="shared" si="17"/>
        <v>136.38900000000001</v>
      </c>
      <c r="J213" s="189">
        <f t="shared" si="18"/>
        <v>0</v>
      </c>
      <c r="K213" s="2" t="s">
        <v>1225</v>
      </c>
      <c r="L213" s="44" t="s">
        <v>0</v>
      </c>
      <c r="M213" s="5">
        <f>(S213+P213)+(Q213/4)</f>
        <v>4.2525000000000004</v>
      </c>
      <c r="N213" s="179">
        <v>3.9732000000000003</v>
      </c>
      <c r="O213" s="180">
        <v>9.9600000000000009</v>
      </c>
      <c r="P213" s="180">
        <v>0.158</v>
      </c>
      <c r="Q213" s="180">
        <v>0.38600000000000001</v>
      </c>
      <c r="R213" s="180">
        <v>1.4E-2</v>
      </c>
      <c r="S213" s="218">
        <f t="shared" si="20"/>
        <v>3.9980000000000002</v>
      </c>
    </row>
    <row r="214" spans="1:26">
      <c r="A214" s="48">
        <f>SUBTOTAL(3,$B$18:B214)</f>
        <v>197</v>
      </c>
      <c r="B214" s="8">
        <v>696244202173</v>
      </c>
      <c r="C214" s="1" t="s">
        <v>990</v>
      </c>
      <c r="D214" s="1" t="s">
        <v>991</v>
      </c>
      <c r="E214" s="1">
        <v>8</v>
      </c>
      <c r="F214" s="6"/>
      <c r="G214" s="3">
        <v>33.659999999999997</v>
      </c>
      <c r="H214" s="3">
        <f>(ROUND(G214*(1-$E$5)*(1-$G$5)*(1-$H$5),2)*F214)</f>
        <v>0</v>
      </c>
      <c r="I214" s="188">
        <f t="shared" si="17"/>
        <v>37.025999999999996</v>
      </c>
      <c r="J214" s="189">
        <f t="shared" si="18"/>
        <v>0</v>
      </c>
      <c r="K214" s="163"/>
      <c r="L214" s="44" t="s">
        <v>0</v>
      </c>
      <c r="M214" s="1">
        <v>0.878</v>
      </c>
      <c r="X214" s="102"/>
      <c r="Z214" s="103"/>
    </row>
    <row r="215" spans="1:26" ht="14.45" customHeight="1">
      <c r="A215" s="48">
        <f>SUBTOTAL(3,$B$18:B215)</f>
        <v>198</v>
      </c>
      <c r="B215" s="8">
        <v>696244200094</v>
      </c>
      <c r="C215" s="1" t="s">
        <v>157</v>
      </c>
      <c r="D215" s="1" t="s">
        <v>696</v>
      </c>
      <c r="E215" s="7">
        <v>300</v>
      </c>
      <c r="F215" s="39"/>
      <c r="G215" s="3">
        <v>1168.6400000000001</v>
      </c>
      <c r="H215" s="56">
        <f t="shared" ref="H215" si="23">(ROUND(G215*(1-$E$5)*(1-$G$5)*(1-$H$5),2)*F215)</f>
        <v>0</v>
      </c>
      <c r="I215" s="188">
        <f t="shared" ref="I215:I284" si="24">(G215*$E$15)+G215</f>
        <v>1285.5040000000001</v>
      </c>
      <c r="J215" s="189">
        <f t="shared" ref="J215:J284" si="25">H215+(H215*$E$15)</f>
        <v>0</v>
      </c>
      <c r="K215" s="4" t="s">
        <v>423</v>
      </c>
      <c r="L215" s="2" t="s">
        <v>0</v>
      </c>
      <c r="M215" s="5">
        <f>S215+P215</f>
        <v>37.285000000000004</v>
      </c>
      <c r="N215" s="179">
        <v>36.319800000000001</v>
      </c>
      <c r="O215" s="180">
        <v>12.145</v>
      </c>
      <c r="P215" s="180">
        <v>0.85</v>
      </c>
      <c r="Q215" s="180">
        <v>0</v>
      </c>
      <c r="R215" s="180">
        <v>0</v>
      </c>
      <c r="S215" s="218">
        <f t="shared" si="20"/>
        <v>36.435000000000002</v>
      </c>
      <c r="U215" s="3"/>
    </row>
    <row r="216" spans="1:26" ht="13.15" customHeight="1">
      <c r="A216" s="48">
        <f>SUBTOTAL(3,$B$18:B216)</f>
        <v>199</v>
      </c>
      <c r="B216" s="8">
        <v>696244200216</v>
      </c>
      <c r="C216" s="1" t="s">
        <v>156</v>
      </c>
      <c r="D216" s="1" t="s">
        <v>697</v>
      </c>
      <c r="E216" s="7">
        <v>40</v>
      </c>
      <c r="F216" s="39"/>
      <c r="G216" s="3">
        <v>213.21</v>
      </c>
      <c r="H216" s="56">
        <f t="shared" si="21"/>
        <v>0</v>
      </c>
      <c r="I216" s="188">
        <f t="shared" si="24"/>
        <v>234.53100000000001</v>
      </c>
      <c r="J216" s="189">
        <f t="shared" si="25"/>
        <v>0</v>
      </c>
      <c r="K216" s="2" t="s">
        <v>1225</v>
      </c>
      <c r="L216" s="44" t="s">
        <v>0</v>
      </c>
      <c r="M216" s="5">
        <f>S216+P216</f>
        <v>5.7220000000000004</v>
      </c>
      <c r="N216" s="179">
        <v>19.370560000000001</v>
      </c>
      <c r="O216" s="180">
        <v>12.145</v>
      </c>
      <c r="P216" s="180">
        <v>0.85</v>
      </c>
      <c r="Q216" s="180">
        <v>0</v>
      </c>
      <c r="R216" s="180">
        <v>1.4E-2</v>
      </c>
      <c r="S216" s="218">
        <f t="shared" si="20"/>
        <v>4.8720000000000008</v>
      </c>
    </row>
    <row r="217" spans="1:26">
      <c r="A217" s="48">
        <f>SUBTOTAL(3,$B$18:B217)</f>
        <v>200</v>
      </c>
      <c r="B217" s="8">
        <v>696244202272</v>
      </c>
      <c r="C217" s="1" t="s">
        <v>992</v>
      </c>
      <c r="D217" s="1" t="s">
        <v>993</v>
      </c>
      <c r="E217" s="1">
        <v>6</v>
      </c>
      <c r="F217" s="6"/>
      <c r="G217" s="3">
        <v>44.17</v>
      </c>
      <c r="H217" s="3">
        <f>(ROUND(G217*(1-$E$5)*(1-$G$5)*(1-$H$5),2)*F217)</f>
        <v>0</v>
      </c>
      <c r="I217" s="188">
        <f t="shared" si="24"/>
        <v>48.587000000000003</v>
      </c>
      <c r="J217" s="189">
        <f t="shared" si="25"/>
        <v>0</v>
      </c>
      <c r="K217" s="163"/>
      <c r="L217" s="44" t="s">
        <v>0</v>
      </c>
      <c r="M217" s="1">
        <v>0.82</v>
      </c>
      <c r="X217" s="102"/>
      <c r="Z217" s="103"/>
    </row>
    <row r="218" spans="1:26" ht="14.45" customHeight="1">
      <c r="A218" s="48">
        <f>SUBTOTAL(3,$B$18:B218)</f>
        <v>201</v>
      </c>
      <c r="B218" s="8">
        <v>696244200100</v>
      </c>
      <c r="C218" s="1" t="s">
        <v>155</v>
      </c>
      <c r="D218" s="1" t="s">
        <v>698</v>
      </c>
      <c r="E218" s="7">
        <v>300</v>
      </c>
      <c r="F218" s="39"/>
      <c r="G218" s="3">
        <v>1350.82</v>
      </c>
      <c r="H218" s="56">
        <f t="shared" ref="H218:H228" si="26">(ROUND(G218*(1-$E$5)*(1-$G$5)*(1-$H$5),2)*F218)</f>
        <v>0</v>
      </c>
      <c r="I218" s="188">
        <f t="shared" si="24"/>
        <v>1485.902</v>
      </c>
      <c r="J218" s="189">
        <f t="shared" si="25"/>
        <v>0</v>
      </c>
      <c r="K218" s="2" t="s">
        <v>1225</v>
      </c>
      <c r="L218" s="44" t="s">
        <v>0</v>
      </c>
      <c r="M218" s="5">
        <f>S218+P218</f>
        <v>43.985000000000007</v>
      </c>
      <c r="N218" s="179">
        <v>42.570000000000007</v>
      </c>
      <c r="O218" s="180">
        <v>14.355</v>
      </c>
      <c r="P218" s="180">
        <v>0.92</v>
      </c>
      <c r="Q218" s="180">
        <v>0</v>
      </c>
      <c r="R218" s="180">
        <v>0</v>
      </c>
      <c r="S218" s="218">
        <f t="shared" si="20"/>
        <v>43.065000000000005</v>
      </c>
    </row>
    <row r="219" spans="1:26" ht="13.15" customHeight="1">
      <c r="A219" s="48">
        <f>SUBTOTAL(3,$B$18:B219)</f>
        <v>202</v>
      </c>
      <c r="B219" s="8">
        <v>696244200223</v>
      </c>
      <c r="C219" s="1" t="s">
        <v>154</v>
      </c>
      <c r="D219" s="1" t="s">
        <v>699</v>
      </c>
      <c r="E219" s="7">
        <v>40</v>
      </c>
      <c r="F219" s="39"/>
      <c r="G219" s="3">
        <v>234.93</v>
      </c>
      <c r="H219" s="56">
        <f t="shared" si="26"/>
        <v>0</v>
      </c>
      <c r="I219" s="188">
        <f t="shared" si="24"/>
        <v>258.423</v>
      </c>
      <c r="J219" s="189">
        <f t="shared" si="25"/>
        <v>0</v>
      </c>
      <c r="K219" s="2" t="s">
        <v>1225</v>
      </c>
      <c r="L219" s="44" t="s">
        <v>0</v>
      </c>
      <c r="M219" s="5">
        <f>S219+P219</f>
        <v>6.676000000000001</v>
      </c>
      <c r="N219" s="179">
        <v>5.676000000000001</v>
      </c>
      <c r="O219" s="180">
        <v>14.355</v>
      </c>
      <c r="P219" s="180">
        <v>0.92</v>
      </c>
      <c r="Q219" s="180">
        <v>0</v>
      </c>
      <c r="R219" s="180">
        <v>1.4E-2</v>
      </c>
      <c r="S219" s="218">
        <f t="shared" si="20"/>
        <v>5.7560000000000011</v>
      </c>
    </row>
    <row r="220" spans="1:26">
      <c r="A220" s="48">
        <f>SUBTOTAL(3,$B$18:B220)</f>
        <v>203</v>
      </c>
      <c r="B220" s="8">
        <v>696244202432</v>
      </c>
      <c r="C220" s="1" t="s">
        <v>994</v>
      </c>
      <c r="D220" s="1" t="s">
        <v>995</v>
      </c>
      <c r="E220" s="1">
        <v>6</v>
      </c>
      <c r="F220" s="6"/>
      <c r="G220" s="3">
        <v>53.87</v>
      </c>
      <c r="H220" s="3">
        <f>(ROUND(G220*(1-$E$5)*(1-$G$5)*(1-$H$5),2)*F220)</f>
        <v>0</v>
      </c>
      <c r="I220" s="188">
        <f t="shared" si="24"/>
        <v>59.256999999999998</v>
      </c>
      <c r="J220" s="189">
        <f t="shared" si="25"/>
        <v>0</v>
      </c>
      <c r="K220" s="163"/>
      <c r="L220" s="44" t="s">
        <v>0</v>
      </c>
      <c r="M220" s="1">
        <v>0.95599999999999996</v>
      </c>
      <c r="X220" s="102"/>
      <c r="Z220" s="103"/>
    </row>
    <row r="221" spans="1:26" ht="13.15" customHeight="1">
      <c r="A221" s="48">
        <f>SUBTOTAL(3,$B$18:B221)</f>
        <v>204</v>
      </c>
      <c r="B221" s="8">
        <v>696244203903</v>
      </c>
      <c r="C221" s="1" t="s">
        <v>153</v>
      </c>
      <c r="D221" s="1" t="s">
        <v>700</v>
      </c>
      <c r="E221" s="7">
        <v>300</v>
      </c>
      <c r="F221" s="39"/>
      <c r="G221" s="3">
        <v>1671.03</v>
      </c>
      <c r="H221" s="56">
        <f t="shared" si="26"/>
        <v>0</v>
      </c>
      <c r="I221" s="188">
        <f t="shared" si="24"/>
        <v>1838.133</v>
      </c>
      <c r="J221" s="189">
        <f t="shared" si="25"/>
        <v>0</v>
      </c>
      <c r="K221" s="2" t="s">
        <v>1225</v>
      </c>
      <c r="L221" s="44" t="s">
        <v>0</v>
      </c>
      <c r="M221" s="5">
        <f>S221+P221</f>
        <v>49.651800000000016</v>
      </c>
      <c r="N221" s="179">
        <v>49.651800000000009</v>
      </c>
      <c r="O221" s="180">
        <v>16.550600000000003</v>
      </c>
      <c r="P221" s="180"/>
      <c r="Q221" s="180">
        <v>0</v>
      </c>
      <c r="R221" s="180">
        <v>0</v>
      </c>
      <c r="S221" s="218">
        <f t="shared" si="20"/>
        <v>49.651800000000016</v>
      </c>
    </row>
    <row r="222" spans="1:26" ht="13.15" customHeight="1">
      <c r="A222" s="48">
        <f>SUBTOTAL(3,$B$18:B222)</f>
        <v>205</v>
      </c>
      <c r="B222" s="8">
        <v>696244203927</v>
      </c>
      <c r="C222" s="1" t="s">
        <v>152</v>
      </c>
      <c r="D222" s="1" t="s">
        <v>701</v>
      </c>
      <c r="E222" s="7">
        <v>40</v>
      </c>
      <c r="F222" s="39"/>
      <c r="G222" s="3">
        <v>278.58999999999997</v>
      </c>
      <c r="H222" s="56">
        <f t="shared" si="26"/>
        <v>0</v>
      </c>
      <c r="I222" s="188">
        <f t="shared" si="24"/>
        <v>306.44899999999996</v>
      </c>
      <c r="J222" s="189">
        <f t="shared" si="25"/>
        <v>0</v>
      </c>
      <c r="K222" s="2" t="s">
        <v>1225</v>
      </c>
      <c r="L222" s="44" t="s">
        <v>0</v>
      </c>
      <c r="M222" s="5">
        <f>S222+P222</f>
        <v>6.6202400000000017</v>
      </c>
      <c r="N222" s="179">
        <v>6.6202400000000017</v>
      </c>
      <c r="O222" s="180">
        <v>16.550600000000003</v>
      </c>
      <c r="P222" s="180"/>
      <c r="Q222" s="180">
        <v>0</v>
      </c>
      <c r="R222" s="180">
        <v>0</v>
      </c>
      <c r="S222" s="218">
        <f t="shared" si="20"/>
        <v>6.6202400000000017</v>
      </c>
    </row>
    <row r="223" spans="1:26">
      <c r="A223" s="48">
        <f>SUBTOTAL(3,$B$18:B223)</f>
        <v>206</v>
      </c>
      <c r="B223" s="8">
        <v>696244203934</v>
      </c>
      <c r="C223" s="1" t="s">
        <v>996</v>
      </c>
      <c r="D223" s="1" t="s">
        <v>997</v>
      </c>
      <c r="E223" s="1">
        <v>6</v>
      </c>
      <c r="F223" s="6"/>
      <c r="G223" s="3">
        <v>61.85</v>
      </c>
      <c r="H223" s="3">
        <f>(ROUND(G223*(1-$E$5)*(1-$G$5)*(1-$H$5),2)*F223)</f>
        <v>0</v>
      </c>
      <c r="I223" s="188">
        <f t="shared" si="24"/>
        <v>68.034999999999997</v>
      </c>
      <c r="J223" s="189">
        <f t="shared" si="25"/>
        <v>0</v>
      </c>
      <c r="K223" s="163"/>
      <c r="L223" s="44" t="s">
        <v>0</v>
      </c>
      <c r="M223" s="1">
        <v>1.018</v>
      </c>
    </row>
    <row r="224" spans="1:26" ht="13.15" customHeight="1">
      <c r="A224" s="48">
        <f>SUBTOTAL(3,$B$18:B224)</f>
        <v>207</v>
      </c>
      <c r="B224" s="8">
        <v>696244203248</v>
      </c>
      <c r="C224" s="1" t="s">
        <v>151</v>
      </c>
      <c r="D224" s="1" t="s">
        <v>702</v>
      </c>
      <c r="E224" s="7">
        <v>80</v>
      </c>
      <c r="F224" s="39"/>
      <c r="G224" s="3">
        <v>551.98</v>
      </c>
      <c r="H224" s="56">
        <f t="shared" si="26"/>
        <v>0</v>
      </c>
      <c r="I224" s="188">
        <f t="shared" si="24"/>
        <v>607.178</v>
      </c>
      <c r="J224" s="189">
        <f t="shared" si="25"/>
        <v>0</v>
      </c>
      <c r="K224" s="2" t="s">
        <v>1225</v>
      </c>
      <c r="L224" s="44" t="s">
        <v>0</v>
      </c>
      <c r="M224" s="5">
        <f>S224+P224</f>
        <v>14.968800000000002</v>
      </c>
      <c r="N224" s="179">
        <v>56.133000000000003</v>
      </c>
      <c r="O224" s="180">
        <v>18.711000000000002</v>
      </c>
      <c r="P224" s="180"/>
      <c r="Q224" s="180">
        <v>0</v>
      </c>
      <c r="R224" s="180">
        <v>0</v>
      </c>
      <c r="S224" s="218">
        <f t="shared" si="20"/>
        <v>14.968800000000002</v>
      </c>
    </row>
    <row r="225" spans="1:31" ht="13.15" customHeight="1">
      <c r="A225" s="48">
        <f>SUBTOTAL(3,$B$18:B225)</f>
        <v>208</v>
      </c>
      <c r="B225" s="8">
        <v>696244203262</v>
      </c>
      <c r="C225" s="1" t="s">
        <v>150</v>
      </c>
      <c r="D225" s="1" t="s">
        <v>703</v>
      </c>
      <c r="E225" s="7">
        <v>40</v>
      </c>
      <c r="F225" s="39"/>
      <c r="G225" s="3">
        <v>331.19</v>
      </c>
      <c r="H225" s="56">
        <f t="shared" si="26"/>
        <v>0</v>
      </c>
      <c r="I225" s="188">
        <f t="shared" si="24"/>
        <v>364.30899999999997</v>
      </c>
      <c r="J225" s="189">
        <f t="shared" si="25"/>
        <v>0</v>
      </c>
      <c r="K225" s="2" t="s">
        <v>1225</v>
      </c>
      <c r="L225" s="44" t="s">
        <v>0</v>
      </c>
      <c r="M225" s="5">
        <f>S225+P225</f>
        <v>7.4844000000000008</v>
      </c>
      <c r="N225" s="179">
        <v>7.4844000000000008</v>
      </c>
      <c r="O225" s="180">
        <v>18.711000000000002</v>
      </c>
      <c r="P225" s="180"/>
      <c r="Q225" s="180">
        <v>0</v>
      </c>
      <c r="R225" s="180">
        <v>0</v>
      </c>
      <c r="S225" s="218">
        <f t="shared" si="20"/>
        <v>7.4844000000000008</v>
      </c>
    </row>
    <row r="226" spans="1:31">
      <c r="A226" s="48">
        <f>SUBTOTAL(3,$B$18:B226)</f>
        <v>209</v>
      </c>
      <c r="B226" s="8">
        <v>696244203279</v>
      </c>
      <c r="C226" s="1" t="s">
        <v>998</v>
      </c>
      <c r="D226" s="1" t="s">
        <v>999</v>
      </c>
      <c r="E226" s="1">
        <v>6</v>
      </c>
      <c r="F226" s="6"/>
      <c r="G226" s="3">
        <v>66.91</v>
      </c>
      <c r="H226" s="3">
        <f>(ROUND(G226*(1-$E$5)*(1-$G$5)*(1-$H$5),2)*F226)</f>
        <v>0</v>
      </c>
      <c r="I226" s="188">
        <f t="shared" si="24"/>
        <v>73.600999999999999</v>
      </c>
      <c r="J226" s="189">
        <f t="shared" si="25"/>
        <v>0</v>
      </c>
      <c r="K226" s="163"/>
      <c r="L226" s="44" t="s">
        <v>0</v>
      </c>
    </row>
    <row r="227" spans="1:31" ht="13.15" customHeight="1">
      <c r="A227" s="48">
        <f>SUBTOTAL(3,$B$18:B227)</f>
        <v>210</v>
      </c>
      <c r="B227" s="8">
        <v>696244204443</v>
      </c>
      <c r="C227" s="1" t="s">
        <v>318</v>
      </c>
      <c r="D227" s="1" t="s">
        <v>704</v>
      </c>
      <c r="E227" s="7">
        <v>100</v>
      </c>
      <c r="F227" s="39"/>
      <c r="G227" s="3">
        <v>1445.75</v>
      </c>
      <c r="H227" s="56">
        <f t="shared" si="26"/>
        <v>0</v>
      </c>
      <c r="I227" s="188">
        <f t="shared" si="24"/>
        <v>1590.325</v>
      </c>
      <c r="J227" s="189">
        <f t="shared" si="25"/>
        <v>0</v>
      </c>
      <c r="K227" s="2" t="s">
        <v>1225</v>
      </c>
      <c r="L227" s="44" t="s">
        <v>0</v>
      </c>
      <c r="M227" s="5">
        <f>S227+P227</f>
        <v>22.84</v>
      </c>
      <c r="N227" s="179">
        <v>22.835999999999999</v>
      </c>
      <c r="O227" s="180">
        <v>22.84</v>
      </c>
      <c r="P227" s="180"/>
      <c r="Q227" s="180">
        <v>0</v>
      </c>
      <c r="R227" s="180">
        <v>0</v>
      </c>
      <c r="S227" s="218">
        <f t="shared" si="20"/>
        <v>22.84</v>
      </c>
    </row>
    <row r="228" spans="1:31" ht="13.15" customHeight="1">
      <c r="A228" s="48">
        <f>SUBTOTAL(3,$B$18:B228)</f>
        <v>211</v>
      </c>
      <c r="B228" s="8">
        <v>696244204467</v>
      </c>
      <c r="C228" s="1" t="s">
        <v>319</v>
      </c>
      <c r="D228" s="1" t="s">
        <v>705</v>
      </c>
      <c r="E228" s="7">
        <v>25</v>
      </c>
      <c r="F228" s="39"/>
      <c r="G228" s="3">
        <v>361.42</v>
      </c>
      <c r="H228" s="3">
        <f t="shared" si="26"/>
        <v>0</v>
      </c>
      <c r="I228" s="188">
        <f t="shared" si="24"/>
        <v>397.56200000000001</v>
      </c>
      <c r="J228" s="189">
        <f t="shared" si="25"/>
        <v>0</v>
      </c>
      <c r="K228" s="2" t="s">
        <v>1225</v>
      </c>
      <c r="L228" s="44" t="s">
        <v>0</v>
      </c>
      <c r="M228" s="5">
        <f>S228+P228</f>
        <v>5.71</v>
      </c>
      <c r="N228" s="179">
        <v>5.7089999999999996</v>
      </c>
      <c r="O228" s="180">
        <v>22.84</v>
      </c>
      <c r="P228" s="180"/>
      <c r="Q228" s="180">
        <v>0</v>
      </c>
      <c r="R228" s="180">
        <v>0</v>
      </c>
      <c r="S228" s="218">
        <f t="shared" si="20"/>
        <v>5.71</v>
      </c>
    </row>
    <row r="229" spans="1:31">
      <c r="A229" s="48">
        <f>SUBTOTAL(3,$B$18:B229)</f>
        <v>212</v>
      </c>
      <c r="B229" s="8">
        <v>696244204474</v>
      </c>
      <c r="C229" s="1" t="s">
        <v>1000</v>
      </c>
      <c r="D229" s="1" t="s">
        <v>1001</v>
      </c>
      <c r="E229" s="1">
        <v>6</v>
      </c>
      <c r="F229" s="6"/>
      <c r="G229" s="3">
        <v>105.68</v>
      </c>
      <c r="H229" s="3">
        <f>(ROUND(G229*(1-$E$5)*(1-$G$5)*(1-$H$5),2)*F229)</f>
        <v>0</v>
      </c>
      <c r="I229" s="188">
        <f t="shared" si="24"/>
        <v>116.248</v>
      </c>
      <c r="J229" s="189">
        <f t="shared" si="25"/>
        <v>0</v>
      </c>
      <c r="K229" s="163"/>
      <c r="L229" s="44" t="s">
        <v>0</v>
      </c>
    </row>
    <row r="230" spans="1:31" ht="13.15" customHeight="1">
      <c r="A230" s="48">
        <f>SUBTOTAL(3,$B$18:B230)</f>
        <v>213</v>
      </c>
      <c r="B230" s="40" t="s">
        <v>891</v>
      </c>
      <c r="C230" s="35"/>
      <c r="D230" s="35"/>
      <c r="E230" s="41"/>
      <c r="F230" s="35"/>
      <c r="G230" s="35"/>
      <c r="H230" s="36"/>
      <c r="I230" s="36"/>
      <c r="J230" s="36"/>
      <c r="K230" s="37" t="s">
        <v>1223</v>
      </c>
      <c r="L230" s="154"/>
      <c r="M230" s="38"/>
      <c r="N230" s="38"/>
      <c r="O230" s="38"/>
      <c r="P230" s="38"/>
      <c r="Q230" s="38"/>
      <c r="R230" s="38"/>
      <c r="S230" s="217"/>
    </row>
    <row r="231" spans="1:31" ht="13.15" customHeight="1">
      <c r="A231" s="48">
        <f>SUBTOTAL(3,$B$18:B231)</f>
        <v>214</v>
      </c>
      <c r="B231" s="8">
        <v>696244205372</v>
      </c>
      <c r="C231" s="8" t="s">
        <v>892</v>
      </c>
      <c r="D231" s="1" t="s">
        <v>1132</v>
      </c>
      <c r="E231" s="7">
        <v>500</v>
      </c>
      <c r="F231" s="39"/>
      <c r="G231" s="3">
        <v>383.64240000000001</v>
      </c>
      <c r="H231" s="3">
        <f t="shared" ref="H231:H259" si="27">(ROUND(G231*(1-$E$5)*(1-$G$5)*(1-$H$5),2)*F231)</f>
        <v>0</v>
      </c>
      <c r="I231" s="188">
        <f t="shared" si="24"/>
        <v>422.00664</v>
      </c>
      <c r="J231" s="189">
        <f t="shared" si="25"/>
        <v>0</v>
      </c>
      <c r="K231" s="2" t="s">
        <v>1224</v>
      </c>
      <c r="L231" s="44" t="s">
        <v>0</v>
      </c>
      <c r="M231" s="5">
        <f>S231+P231</f>
        <v>17.630000000000003</v>
      </c>
      <c r="N231" s="179"/>
      <c r="O231" s="180">
        <v>3.24</v>
      </c>
      <c r="P231" s="180">
        <v>1.43</v>
      </c>
      <c r="Q231" s="180">
        <v>0</v>
      </c>
      <c r="R231" s="180">
        <v>0</v>
      </c>
      <c r="S231" s="218">
        <f t="shared" ref="S231:S243" si="28">O231/100*E231+R231</f>
        <v>16.200000000000003</v>
      </c>
    </row>
    <row r="232" spans="1:31" ht="13.15" customHeight="1">
      <c r="A232" s="48">
        <f>SUBTOTAL(3,$B$18:B232)</f>
        <v>215</v>
      </c>
      <c r="B232" s="8">
        <v>696244205396</v>
      </c>
      <c r="C232" s="8" t="s">
        <v>893</v>
      </c>
      <c r="D232" s="1" t="s">
        <v>1133</v>
      </c>
      <c r="E232" s="7">
        <v>40</v>
      </c>
      <c r="F232" s="39"/>
      <c r="G232" s="107">
        <v>40.891800000000003</v>
      </c>
      <c r="H232" s="56">
        <f t="shared" si="27"/>
        <v>0</v>
      </c>
      <c r="I232" s="188">
        <f t="shared" si="24"/>
        <v>44.980980000000002</v>
      </c>
      <c r="J232" s="189">
        <f t="shared" si="25"/>
        <v>0</v>
      </c>
      <c r="K232" s="2" t="s">
        <v>1224</v>
      </c>
      <c r="L232" s="44" t="s">
        <v>0</v>
      </c>
      <c r="M232" s="5">
        <f>(S232+P232)+(Q232/4)</f>
        <v>1.5625000000000002</v>
      </c>
      <c r="N232" s="179"/>
      <c r="O232" s="180">
        <v>3.24</v>
      </c>
      <c r="P232" s="180">
        <v>0.158</v>
      </c>
      <c r="Q232" s="180">
        <v>0.38600000000000001</v>
      </c>
      <c r="R232" s="180">
        <v>1.2E-2</v>
      </c>
      <c r="S232" s="218">
        <f t="shared" si="28"/>
        <v>1.3080000000000003</v>
      </c>
    </row>
    <row r="233" spans="1:31" ht="13.15" customHeight="1">
      <c r="A233" s="48">
        <f>SUBTOTAL(3,$B$18:B233)</f>
        <v>216</v>
      </c>
      <c r="B233" s="8">
        <v>696244205419</v>
      </c>
      <c r="C233" s="8" t="s">
        <v>894</v>
      </c>
      <c r="D233" s="1" t="s">
        <v>1134</v>
      </c>
      <c r="E233" s="7">
        <v>120</v>
      </c>
      <c r="F233" s="39"/>
      <c r="G233" s="107">
        <v>89.953800000000001</v>
      </c>
      <c r="H233" s="3">
        <f t="shared" si="27"/>
        <v>0</v>
      </c>
      <c r="I233" s="188">
        <f t="shared" si="24"/>
        <v>98.949179999999998</v>
      </c>
      <c r="J233" s="189">
        <f t="shared" si="25"/>
        <v>0</v>
      </c>
      <c r="K233" s="2" t="s">
        <v>1224</v>
      </c>
      <c r="L233" s="44" t="s">
        <v>0</v>
      </c>
      <c r="M233" s="5">
        <f>(S233+P233)+(Q233/4)</f>
        <v>4.1545000000000005</v>
      </c>
      <c r="N233" s="179"/>
      <c r="O233" s="180">
        <v>3.24</v>
      </c>
      <c r="P233" s="180">
        <v>0.158</v>
      </c>
      <c r="Q233" s="180">
        <v>0.38600000000000001</v>
      </c>
      <c r="R233" s="180">
        <v>1.2E-2</v>
      </c>
      <c r="S233" s="218">
        <f t="shared" si="28"/>
        <v>3.9000000000000008</v>
      </c>
      <c r="W233" s="101"/>
      <c r="X233" s="102"/>
      <c r="Z233" s="103"/>
      <c r="AE233" s="3"/>
    </row>
    <row r="234" spans="1:31" ht="13.15" customHeight="1">
      <c r="A234" s="48">
        <f>SUBTOTAL(3,$B$18:B234)</f>
        <v>217</v>
      </c>
      <c r="B234" s="8">
        <v>696244205136</v>
      </c>
      <c r="C234" s="8" t="s">
        <v>876</v>
      </c>
      <c r="D234" s="1" t="s">
        <v>1135</v>
      </c>
      <c r="E234" s="7">
        <v>500</v>
      </c>
      <c r="F234" s="39"/>
      <c r="G234" s="3">
        <v>285.50820000000004</v>
      </c>
      <c r="H234" s="3">
        <f t="shared" si="27"/>
        <v>0</v>
      </c>
      <c r="I234" s="188">
        <f t="shared" si="24"/>
        <v>314.05902000000003</v>
      </c>
      <c r="J234" s="189">
        <f t="shared" si="25"/>
        <v>0</v>
      </c>
      <c r="K234" s="2" t="s">
        <v>1224</v>
      </c>
      <c r="L234" s="44" t="s">
        <v>0</v>
      </c>
      <c r="M234" s="5">
        <f>S234+P234</f>
        <v>18.38</v>
      </c>
      <c r="N234" s="179">
        <v>16.928999999999998</v>
      </c>
      <c r="O234" s="180">
        <v>3.39</v>
      </c>
      <c r="P234" s="180">
        <v>1.43</v>
      </c>
      <c r="Q234" s="180">
        <v>0</v>
      </c>
      <c r="R234" s="180">
        <v>0</v>
      </c>
      <c r="S234" s="218">
        <f t="shared" si="28"/>
        <v>16.95</v>
      </c>
    </row>
    <row r="235" spans="1:31" ht="13.15" customHeight="1">
      <c r="A235" s="48">
        <f>SUBTOTAL(3,$B$18:B235)</f>
        <v>218</v>
      </c>
      <c r="B235" s="8">
        <v>696244205150</v>
      </c>
      <c r="C235" s="8" t="s">
        <v>877</v>
      </c>
      <c r="D235" s="1" t="s">
        <v>1136</v>
      </c>
      <c r="E235" s="7">
        <v>40</v>
      </c>
      <c r="F235" s="39"/>
      <c r="G235" s="3">
        <v>24.8064</v>
      </c>
      <c r="H235" s="56">
        <f t="shared" si="27"/>
        <v>0</v>
      </c>
      <c r="I235" s="188">
        <f t="shared" si="24"/>
        <v>27.287040000000001</v>
      </c>
      <c r="J235" s="189">
        <f t="shared" si="25"/>
        <v>0</v>
      </c>
      <c r="K235" s="2" t="s">
        <v>1224</v>
      </c>
      <c r="L235" s="44" t="s">
        <v>0</v>
      </c>
      <c r="M235" s="5">
        <f>(S235+P235)+(Q235/4)</f>
        <v>1.6224999999999998</v>
      </c>
      <c r="N235" s="179">
        <v>1.35432</v>
      </c>
      <c r="O235" s="180">
        <v>3.39</v>
      </c>
      <c r="P235" s="180">
        <v>0.158</v>
      </c>
      <c r="Q235" s="180">
        <v>0.38600000000000001</v>
      </c>
      <c r="R235" s="180">
        <v>1.2E-2</v>
      </c>
      <c r="S235" s="218">
        <f t="shared" si="28"/>
        <v>1.3679999999999999</v>
      </c>
    </row>
    <row r="236" spans="1:31" ht="13.15" customHeight="1">
      <c r="A236" s="48">
        <f>SUBTOTAL(3,$B$18:B236)</f>
        <v>219</v>
      </c>
      <c r="B236" s="8">
        <v>696244205174</v>
      </c>
      <c r="C236" s="8" t="s">
        <v>878</v>
      </c>
      <c r="D236" s="1" t="s">
        <v>1137</v>
      </c>
      <c r="E236" s="7">
        <v>100</v>
      </c>
      <c r="F236" s="39"/>
      <c r="G236" s="3">
        <v>62.403599999999997</v>
      </c>
      <c r="H236" s="3">
        <f t="shared" si="27"/>
        <v>0</v>
      </c>
      <c r="I236" s="188">
        <f t="shared" si="24"/>
        <v>68.643959999999993</v>
      </c>
      <c r="J236" s="189">
        <f t="shared" si="25"/>
        <v>0</v>
      </c>
      <c r="K236" s="2" t="s">
        <v>1224</v>
      </c>
      <c r="L236" s="44" t="s">
        <v>0</v>
      </c>
      <c r="M236" s="5">
        <f>(S236+P236)+(Q236/4)</f>
        <v>3.6564999999999999</v>
      </c>
      <c r="N236" s="179">
        <v>0</v>
      </c>
      <c r="O236" s="180">
        <v>3.39</v>
      </c>
      <c r="P236" s="180">
        <v>0.158</v>
      </c>
      <c r="Q236" s="180">
        <v>0.38600000000000001</v>
      </c>
      <c r="R236" s="180">
        <v>1.2E-2</v>
      </c>
      <c r="S236" s="218">
        <f t="shared" si="28"/>
        <v>3.4020000000000001</v>
      </c>
      <c r="W236" s="101"/>
      <c r="X236" s="102"/>
      <c r="Z236" s="103"/>
      <c r="AE236" s="3"/>
    </row>
    <row r="237" spans="1:31" ht="13.15" customHeight="1">
      <c r="A237" s="48">
        <f>SUBTOTAL(3,$B$18:B237)</f>
        <v>220</v>
      </c>
      <c r="B237" s="8">
        <v>696244205198</v>
      </c>
      <c r="C237" s="8" t="s">
        <v>879</v>
      </c>
      <c r="D237" s="1" t="s">
        <v>1138</v>
      </c>
      <c r="E237" s="7">
        <v>400</v>
      </c>
      <c r="F237" s="39"/>
      <c r="G237" s="3">
        <v>242.16839999999999</v>
      </c>
      <c r="H237" s="56">
        <f t="shared" si="27"/>
        <v>0</v>
      </c>
      <c r="I237" s="188">
        <f t="shared" si="24"/>
        <v>266.38524000000001</v>
      </c>
      <c r="J237" s="189">
        <f t="shared" si="25"/>
        <v>0</v>
      </c>
      <c r="K237" s="2" t="s">
        <v>1224</v>
      </c>
      <c r="L237" s="44" t="s">
        <v>0</v>
      </c>
      <c r="M237" s="5">
        <f>S237+P237</f>
        <v>17.59</v>
      </c>
      <c r="N237" s="179">
        <v>16.086400000000001</v>
      </c>
      <c r="O237" s="180">
        <v>4.04</v>
      </c>
      <c r="P237" s="180">
        <v>1.43</v>
      </c>
      <c r="Q237" s="180">
        <v>0</v>
      </c>
      <c r="R237" s="180">
        <v>0</v>
      </c>
      <c r="S237" s="218">
        <f t="shared" si="28"/>
        <v>16.16</v>
      </c>
    </row>
    <row r="238" spans="1:31" ht="13.15" customHeight="1">
      <c r="A238" s="48">
        <f>SUBTOTAL(3,$B$18:B238)</f>
        <v>221</v>
      </c>
      <c r="B238" s="8">
        <v>696244205211</v>
      </c>
      <c r="C238" s="8" t="s">
        <v>880</v>
      </c>
      <c r="D238" s="1" t="s">
        <v>1139</v>
      </c>
      <c r="E238" s="7">
        <v>40</v>
      </c>
      <c r="F238" s="39"/>
      <c r="G238" s="3">
        <v>31.936199999999999</v>
      </c>
      <c r="H238" s="56">
        <f t="shared" si="27"/>
        <v>0</v>
      </c>
      <c r="I238" s="188">
        <f t="shared" si="24"/>
        <v>35.129820000000002</v>
      </c>
      <c r="J238" s="189">
        <f t="shared" si="25"/>
        <v>0</v>
      </c>
      <c r="K238" s="2" t="s">
        <v>1224</v>
      </c>
      <c r="L238" s="44" t="s">
        <v>0</v>
      </c>
      <c r="M238" s="5">
        <f>(S238+P238)+(Q238/4)</f>
        <v>1.8824999999999998</v>
      </c>
      <c r="N238" s="179">
        <v>1.6086400000000003</v>
      </c>
      <c r="O238" s="180">
        <v>4.04</v>
      </c>
      <c r="P238" s="180">
        <v>0.158</v>
      </c>
      <c r="Q238" s="180">
        <v>0.38600000000000001</v>
      </c>
      <c r="R238" s="180">
        <v>1.2E-2</v>
      </c>
      <c r="S238" s="218">
        <f t="shared" si="28"/>
        <v>1.6279999999999999</v>
      </c>
    </row>
    <row r="239" spans="1:31" ht="13.15" customHeight="1">
      <c r="A239" s="48">
        <f>SUBTOTAL(3,$B$18:B239)</f>
        <v>222</v>
      </c>
      <c r="B239" s="8">
        <v>696244205235</v>
      </c>
      <c r="C239" s="8" t="s">
        <v>881</v>
      </c>
      <c r="D239" s="1" t="s">
        <v>1140</v>
      </c>
      <c r="E239" s="7">
        <v>100</v>
      </c>
      <c r="F239" s="39"/>
      <c r="G239" s="3">
        <v>73.552199999999999</v>
      </c>
      <c r="H239" s="3">
        <f t="shared" si="27"/>
        <v>0</v>
      </c>
      <c r="I239" s="188">
        <f t="shared" si="24"/>
        <v>80.907420000000002</v>
      </c>
      <c r="J239" s="189">
        <f t="shared" si="25"/>
        <v>0</v>
      </c>
      <c r="K239" s="2" t="s">
        <v>1224</v>
      </c>
      <c r="L239" s="44" t="s">
        <v>0</v>
      </c>
      <c r="M239" s="5">
        <f>(S239+P239)+(Q239/4)</f>
        <v>4.3064999999999998</v>
      </c>
      <c r="N239" s="179">
        <v>0</v>
      </c>
      <c r="O239" s="180">
        <v>4.04</v>
      </c>
      <c r="P239" s="180">
        <v>0.158</v>
      </c>
      <c r="Q239" s="180">
        <v>0.38600000000000001</v>
      </c>
      <c r="R239" s="180">
        <v>1.2E-2</v>
      </c>
      <c r="S239" s="218">
        <f t="shared" si="28"/>
        <v>4.0519999999999996</v>
      </c>
      <c r="W239" s="101"/>
      <c r="X239" s="102"/>
      <c r="Z239" s="103"/>
      <c r="AE239" s="3"/>
    </row>
    <row r="240" spans="1:31" ht="13.15" customHeight="1">
      <c r="A240" s="48">
        <f>SUBTOTAL(3,$B$18:B240)</f>
        <v>223</v>
      </c>
      <c r="B240" s="8">
        <v>696244205259</v>
      </c>
      <c r="C240" s="8" t="s">
        <v>882</v>
      </c>
      <c r="D240" s="1" t="s">
        <v>1141</v>
      </c>
      <c r="E240" s="7">
        <v>300</v>
      </c>
      <c r="F240" s="39"/>
      <c r="G240" s="3">
        <v>268.51499999999999</v>
      </c>
      <c r="H240" s="56">
        <f t="shared" si="27"/>
        <v>0</v>
      </c>
      <c r="I240" s="188">
        <f t="shared" si="24"/>
        <v>295.36649999999997</v>
      </c>
      <c r="J240" s="189">
        <f t="shared" si="25"/>
        <v>0</v>
      </c>
      <c r="K240" s="2" t="s">
        <v>1224</v>
      </c>
      <c r="L240" s="44" t="s">
        <v>0</v>
      </c>
      <c r="M240" s="5">
        <f>S240+P240</f>
        <v>16.130000000000003</v>
      </c>
      <c r="N240" s="179">
        <v>14.586000000000002</v>
      </c>
      <c r="O240" s="180">
        <v>4.9000000000000004</v>
      </c>
      <c r="P240" s="180">
        <v>1.43</v>
      </c>
      <c r="Q240" s="180">
        <v>0</v>
      </c>
      <c r="R240" s="180">
        <v>0</v>
      </c>
      <c r="S240" s="218">
        <f t="shared" si="28"/>
        <v>14.700000000000001</v>
      </c>
    </row>
    <row r="241" spans="1:19" ht="13.15" customHeight="1">
      <c r="A241" s="48">
        <f>SUBTOTAL(3,$B$18:B241)</f>
        <v>224</v>
      </c>
      <c r="B241" s="8">
        <v>696244205273</v>
      </c>
      <c r="C241" s="8" t="s">
        <v>883</v>
      </c>
      <c r="D241" s="1" t="s">
        <v>1142</v>
      </c>
      <c r="E241" s="7">
        <v>40</v>
      </c>
      <c r="F241" s="39"/>
      <c r="G241" s="3">
        <v>47.858400000000003</v>
      </c>
      <c r="H241" s="56">
        <f t="shared" si="27"/>
        <v>0</v>
      </c>
      <c r="I241" s="188">
        <f t="shared" si="24"/>
        <v>52.644240000000003</v>
      </c>
      <c r="J241" s="189">
        <f t="shared" si="25"/>
        <v>0</v>
      </c>
      <c r="K241" s="2" t="s">
        <v>1224</v>
      </c>
      <c r="L241" s="44" t="s">
        <v>0</v>
      </c>
      <c r="M241" s="5">
        <f>(S241+P241)+(Q241/4)</f>
        <v>2.2264999999999997</v>
      </c>
      <c r="N241" s="179">
        <v>1.9448000000000005</v>
      </c>
      <c r="O241" s="180">
        <v>4.9000000000000004</v>
      </c>
      <c r="P241" s="180">
        <v>0.158</v>
      </c>
      <c r="Q241" s="180">
        <v>0.38600000000000001</v>
      </c>
      <c r="R241" s="180">
        <v>1.2E-2</v>
      </c>
      <c r="S241" s="218">
        <f t="shared" si="28"/>
        <v>1.972</v>
      </c>
    </row>
    <row r="242" spans="1:19" ht="13.15" customHeight="1">
      <c r="A242" s="48">
        <f>SUBTOTAL(3,$B$18:B242)</f>
        <v>225</v>
      </c>
      <c r="B242" s="8">
        <v>696244205310</v>
      </c>
      <c r="C242" s="8" t="s">
        <v>884</v>
      </c>
      <c r="D242" s="1" t="s">
        <v>1143</v>
      </c>
      <c r="E242" s="7">
        <v>300</v>
      </c>
      <c r="F242" s="39"/>
      <c r="G242" s="3">
        <v>349.98239999999998</v>
      </c>
      <c r="H242" s="56">
        <f t="shared" si="27"/>
        <v>0</v>
      </c>
      <c r="I242" s="188">
        <f t="shared" si="24"/>
        <v>384.98063999999999</v>
      </c>
      <c r="J242" s="189">
        <f t="shared" si="25"/>
        <v>0</v>
      </c>
      <c r="K242" s="2" t="s">
        <v>1224</v>
      </c>
      <c r="L242" s="44" t="s">
        <v>0</v>
      </c>
      <c r="M242" s="5">
        <f>S242+P242</f>
        <v>18.71</v>
      </c>
      <c r="N242" s="179">
        <v>17.206199999999999</v>
      </c>
      <c r="O242" s="180">
        <v>5.76</v>
      </c>
      <c r="P242" s="180">
        <v>1.43</v>
      </c>
      <c r="Q242" s="180">
        <v>0</v>
      </c>
      <c r="R242" s="180">
        <v>0</v>
      </c>
      <c r="S242" s="218">
        <f t="shared" si="28"/>
        <v>17.28</v>
      </c>
    </row>
    <row r="243" spans="1:19" ht="13.15" customHeight="1">
      <c r="A243" s="48">
        <f>SUBTOTAL(3,$B$18:B243)</f>
        <v>226</v>
      </c>
      <c r="B243" s="8">
        <v>696244205334</v>
      </c>
      <c r="C243" s="8" t="s">
        <v>885</v>
      </c>
      <c r="D243" s="1" t="s">
        <v>1144</v>
      </c>
      <c r="E243" s="7">
        <v>40</v>
      </c>
      <c r="F243" s="39"/>
      <c r="G243" s="3">
        <v>61.087800000000001</v>
      </c>
      <c r="H243" s="56">
        <f t="shared" si="27"/>
        <v>0</v>
      </c>
      <c r="I243" s="188">
        <f t="shared" si="24"/>
        <v>67.196579999999997</v>
      </c>
      <c r="J243" s="189">
        <f t="shared" si="25"/>
        <v>0</v>
      </c>
      <c r="K243" s="2" t="s">
        <v>1224</v>
      </c>
      <c r="L243" s="44" t="s">
        <v>0</v>
      </c>
      <c r="M243" s="5">
        <f>(S243+P243)+(Q243/4)</f>
        <v>2.5704999999999996</v>
      </c>
      <c r="N243" s="179">
        <v>2.2941600000000002</v>
      </c>
      <c r="O243" s="180">
        <v>5.76</v>
      </c>
      <c r="P243" s="180">
        <v>0.158</v>
      </c>
      <c r="Q243" s="180">
        <v>0.38600000000000001</v>
      </c>
      <c r="R243" s="180">
        <v>1.2E-2</v>
      </c>
      <c r="S243" s="218">
        <f t="shared" si="28"/>
        <v>2.3159999999999998</v>
      </c>
    </row>
    <row r="244" spans="1:19" ht="13.15" customHeight="1">
      <c r="A244" s="48">
        <f>SUBTOTAL(3,$B$18:B244)</f>
        <v>227</v>
      </c>
      <c r="B244" s="8">
        <v>696244205914</v>
      </c>
      <c r="C244" s="8" t="s">
        <v>1278</v>
      </c>
      <c r="D244" s="1" t="s">
        <v>1266</v>
      </c>
      <c r="E244" s="7">
        <v>350</v>
      </c>
      <c r="F244" s="39"/>
      <c r="G244" s="3">
        <v>228.45</v>
      </c>
      <c r="H244" s="56">
        <v>0</v>
      </c>
      <c r="I244" s="188">
        <f t="shared" si="24"/>
        <v>251.29499999999999</v>
      </c>
      <c r="J244" s="189">
        <f t="shared" si="25"/>
        <v>0</v>
      </c>
      <c r="K244" s="2">
        <v>40</v>
      </c>
      <c r="L244" s="44" t="s">
        <v>0</v>
      </c>
      <c r="M244" s="5"/>
      <c r="N244" s="179"/>
      <c r="P244" s="180"/>
      <c r="Q244" s="180"/>
      <c r="R244" s="180"/>
      <c r="S244" s="218"/>
    </row>
    <row r="245" spans="1:19" ht="13.15" customHeight="1">
      <c r="A245" s="48">
        <f>SUBTOTAL(3,$B$18:B245)</f>
        <v>228</v>
      </c>
      <c r="B245" s="8">
        <v>696244205938</v>
      </c>
      <c r="C245" s="8" t="s">
        <v>1279</v>
      </c>
      <c r="D245" s="1" t="s">
        <v>1268</v>
      </c>
      <c r="E245" s="7">
        <v>40</v>
      </c>
      <c r="F245" s="39"/>
      <c r="G245" s="3">
        <v>32.64</v>
      </c>
      <c r="H245" s="56">
        <v>0</v>
      </c>
      <c r="I245" s="188">
        <f t="shared" si="24"/>
        <v>35.904000000000003</v>
      </c>
      <c r="J245" s="189">
        <f t="shared" si="25"/>
        <v>0</v>
      </c>
      <c r="K245" s="2">
        <v>40</v>
      </c>
      <c r="L245" s="44" t="s">
        <v>0</v>
      </c>
      <c r="M245" s="5"/>
      <c r="N245" s="179"/>
      <c r="P245" s="180"/>
      <c r="Q245" s="180"/>
      <c r="R245" s="180"/>
      <c r="S245" s="218"/>
    </row>
    <row r="246" spans="1:19" ht="13.15" customHeight="1">
      <c r="A246" s="48">
        <f>SUBTOTAL(3,$B$18:B246)</f>
        <v>229</v>
      </c>
      <c r="B246" s="8">
        <v>696244206096</v>
      </c>
      <c r="C246" s="8" t="s">
        <v>1280</v>
      </c>
      <c r="D246" s="145" t="s">
        <v>1270</v>
      </c>
      <c r="E246" s="267">
        <v>300</v>
      </c>
      <c r="F246" s="150"/>
      <c r="G246" s="147">
        <v>291.33999999999997</v>
      </c>
      <c r="H246" s="147">
        <v>0</v>
      </c>
      <c r="I246" s="188">
        <f t="shared" si="24"/>
        <v>320.47399999999999</v>
      </c>
      <c r="J246" s="189">
        <f t="shared" si="25"/>
        <v>0</v>
      </c>
      <c r="K246" s="2">
        <v>40</v>
      </c>
      <c r="L246" s="210" t="s">
        <v>1271</v>
      </c>
      <c r="M246" s="5">
        <f>S246+P246</f>
        <v>16.808</v>
      </c>
      <c r="N246" s="179">
        <v>15.378000000000002</v>
      </c>
      <c r="O246" s="180">
        <v>5.1260000000000003</v>
      </c>
      <c r="P246" s="180">
        <v>1.43</v>
      </c>
      <c r="Q246" s="180">
        <v>0</v>
      </c>
      <c r="R246" s="180">
        <v>0</v>
      </c>
      <c r="S246" s="218">
        <f t="shared" ref="S246:S259" si="29">O246/100*E246+R246</f>
        <v>15.378</v>
      </c>
    </row>
    <row r="247" spans="1:19" ht="13.15" customHeight="1">
      <c r="A247" s="48">
        <f>SUBTOTAL(3,$B$18:B247)</f>
        <v>230</v>
      </c>
      <c r="B247" s="8">
        <v>696244206119</v>
      </c>
      <c r="C247" s="8" t="s">
        <v>1281</v>
      </c>
      <c r="D247" s="145" t="s">
        <v>1273</v>
      </c>
      <c r="E247" s="267">
        <v>40</v>
      </c>
      <c r="F247" s="150"/>
      <c r="G247" s="147">
        <v>48.56</v>
      </c>
      <c r="H247" s="147">
        <v>0</v>
      </c>
      <c r="I247" s="188">
        <f t="shared" si="24"/>
        <v>53.416000000000004</v>
      </c>
      <c r="J247" s="189">
        <f t="shared" si="25"/>
        <v>0</v>
      </c>
      <c r="K247" s="2">
        <v>40</v>
      </c>
      <c r="L247" s="210" t="s">
        <v>1271</v>
      </c>
      <c r="M247" s="5">
        <f>(S247+P247)+(Q247/4)</f>
        <v>2.3188999999999993</v>
      </c>
      <c r="N247" s="179">
        <v>2.0504000000000002</v>
      </c>
      <c r="O247" s="180">
        <v>5.1260000000000003</v>
      </c>
      <c r="P247" s="180">
        <v>0.158</v>
      </c>
      <c r="Q247" s="180">
        <v>0.38600000000000001</v>
      </c>
      <c r="R247" s="180">
        <v>1.4E-2</v>
      </c>
      <c r="S247" s="218">
        <f t="shared" si="29"/>
        <v>2.0643999999999996</v>
      </c>
    </row>
    <row r="248" spans="1:19" ht="13.15" customHeight="1">
      <c r="A248" s="48">
        <f>SUBTOTAL(3,$B$18:B248)</f>
        <v>231</v>
      </c>
      <c r="B248" s="8">
        <v>696244205495</v>
      </c>
      <c r="C248" s="8" t="s">
        <v>1282</v>
      </c>
      <c r="D248" s="145" t="s">
        <v>1275</v>
      </c>
      <c r="E248" s="267">
        <v>300</v>
      </c>
      <c r="F248" s="150"/>
      <c r="G248" s="147">
        <v>316.27</v>
      </c>
      <c r="H248" s="147">
        <v>0</v>
      </c>
      <c r="I248" s="188">
        <f t="shared" si="24"/>
        <v>347.89699999999999</v>
      </c>
      <c r="J248" s="189">
        <f t="shared" si="25"/>
        <v>0</v>
      </c>
      <c r="K248" s="2">
        <v>40</v>
      </c>
      <c r="L248" s="210" t="s">
        <v>1271</v>
      </c>
      <c r="M248" s="5">
        <f>S248+P248</f>
        <v>20.63</v>
      </c>
      <c r="N248" s="179">
        <v>19.2</v>
      </c>
      <c r="O248" s="180">
        <v>6.4</v>
      </c>
      <c r="P248" s="180">
        <v>1.43</v>
      </c>
      <c r="Q248" s="180">
        <v>0</v>
      </c>
      <c r="R248" s="180">
        <v>0</v>
      </c>
      <c r="S248" s="218">
        <f t="shared" si="29"/>
        <v>19.2</v>
      </c>
    </row>
    <row r="249" spans="1:19" ht="13.15" customHeight="1">
      <c r="A249" s="48">
        <f>SUBTOTAL(3,$B$18:B249)</f>
        <v>232</v>
      </c>
      <c r="B249" s="8">
        <v>696244205518</v>
      </c>
      <c r="C249" s="8" t="s">
        <v>1283</v>
      </c>
      <c r="D249" s="145" t="s">
        <v>1277</v>
      </c>
      <c r="E249" s="267">
        <v>40</v>
      </c>
      <c r="F249" s="150"/>
      <c r="G249" s="147">
        <v>53.16</v>
      </c>
      <c r="H249" s="147">
        <v>0</v>
      </c>
      <c r="I249" s="188">
        <f t="shared" si="24"/>
        <v>58.475999999999999</v>
      </c>
      <c r="J249" s="189">
        <f t="shared" si="25"/>
        <v>0</v>
      </c>
      <c r="K249" s="2">
        <v>40</v>
      </c>
      <c r="L249" s="210" t="s">
        <v>1271</v>
      </c>
      <c r="M249" s="5">
        <f>(S249+P249)+(Q249/4)</f>
        <v>2.8284999999999996</v>
      </c>
      <c r="N249" s="179">
        <v>2.56</v>
      </c>
      <c r="O249" s="180">
        <v>6.4</v>
      </c>
      <c r="P249" s="180">
        <v>0.158</v>
      </c>
      <c r="Q249" s="180">
        <v>0.38600000000000001</v>
      </c>
      <c r="R249" s="180">
        <v>1.4E-2</v>
      </c>
      <c r="S249" s="218">
        <f t="shared" si="29"/>
        <v>2.5739999999999998</v>
      </c>
    </row>
    <row r="250" spans="1:19" ht="13.15" customHeight="1">
      <c r="A250" s="48">
        <f>SUBTOTAL(3,$B$18:B250)</f>
        <v>233</v>
      </c>
      <c r="B250" s="8">
        <v>696244205556</v>
      </c>
      <c r="C250" s="8" t="s">
        <v>1145</v>
      </c>
      <c r="D250" s="1" t="s">
        <v>1146</v>
      </c>
      <c r="E250" s="12">
        <v>300</v>
      </c>
      <c r="F250" s="6"/>
      <c r="G250" s="56">
        <v>476.51</v>
      </c>
      <c r="H250" s="56">
        <f t="shared" si="27"/>
        <v>0</v>
      </c>
      <c r="I250" s="188">
        <f t="shared" si="24"/>
        <v>524.16099999999994</v>
      </c>
      <c r="J250" s="189">
        <f t="shared" si="25"/>
        <v>0</v>
      </c>
      <c r="K250" s="131" t="s">
        <v>1224</v>
      </c>
      <c r="L250" s="44" t="s">
        <v>0</v>
      </c>
      <c r="M250" s="5">
        <f>S250+P250</f>
        <v>20.63</v>
      </c>
      <c r="N250" s="179">
        <v>19.2</v>
      </c>
      <c r="O250" s="180">
        <v>6.4</v>
      </c>
      <c r="P250" s="180">
        <v>1.43</v>
      </c>
      <c r="Q250" s="180">
        <v>0</v>
      </c>
      <c r="R250" s="180">
        <v>0</v>
      </c>
      <c r="S250" s="218">
        <f t="shared" si="29"/>
        <v>19.2</v>
      </c>
    </row>
    <row r="251" spans="1:19" ht="13.15" customHeight="1">
      <c r="A251" s="48">
        <f>SUBTOTAL(3,$B$18:B251)</f>
        <v>234</v>
      </c>
      <c r="B251" s="8">
        <v>696244205570</v>
      </c>
      <c r="C251" s="8" t="s">
        <v>1147</v>
      </c>
      <c r="D251" s="1" t="s">
        <v>1148</v>
      </c>
      <c r="E251" s="12">
        <v>40</v>
      </c>
      <c r="F251" s="6"/>
      <c r="G251" s="56">
        <v>79.430000000000007</v>
      </c>
      <c r="H251" s="56">
        <f t="shared" si="27"/>
        <v>0</v>
      </c>
      <c r="I251" s="188">
        <f t="shared" si="24"/>
        <v>87.373000000000005</v>
      </c>
      <c r="J251" s="189">
        <f t="shared" si="25"/>
        <v>0</v>
      </c>
      <c r="K251" s="131" t="s">
        <v>1224</v>
      </c>
      <c r="L251" s="44" t="s">
        <v>0</v>
      </c>
      <c r="M251" s="5">
        <f>(S251+P251)+(Q251/4)</f>
        <v>2.8284999999999996</v>
      </c>
      <c r="N251" s="179">
        <v>2.56</v>
      </c>
      <c r="O251" s="180">
        <v>6.4</v>
      </c>
      <c r="P251" s="180">
        <v>0.158</v>
      </c>
      <c r="Q251" s="180">
        <v>0.38600000000000001</v>
      </c>
      <c r="R251" s="180">
        <v>1.4E-2</v>
      </c>
      <c r="S251" s="218">
        <f t="shared" si="29"/>
        <v>2.5739999999999998</v>
      </c>
    </row>
    <row r="252" spans="1:19" ht="13.15" customHeight="1">
      <c r="A252" s="48">
        <f>SUBTOTAL(3,$B$18:B252)</f>
        <v>235</v>
      </c>
      <c r="B252" s="8">
        <v>696244205617</v>
      </c>
      <c r="C252" s="8" t="s">
        <v>1149</v>
      </c>
      <c r="D252" s="1" t="s">
        <v>1150</v>
      </c>
      <c r="E252" s="12">
        <v>300</v>
      </c>
      <c r="F252" s="6"/>
      <c r="G252" s="56">
        <v>490.25</v>
      </c>
      <c r="H252" s="56">
        <f t="shared" si="27"/>
        <v>0</v>
      </c>
      <c r="I252" s="188">
        <f t="shared" si="24"/>
        <v>539.27499999999998</v>
      </c>
      <c r="J252" s="189">
        <f t="shared" si="25"/>
        <v>0</v>
      </c>
      <c r="K252" s="131" t="s">
        <v>1224</v>
      </c>
      <c r="L252" s="44" t="s">
        <v>0</v>
      </c>
      <c r="M252" s="5">
        <f>S252+P252</f>
        <v>24.305</v>
      </c>
      <c r="N252" s="179">
        <v>22.9878</v>
      </c>
      <c r="O252" s="180">
        <v>7.625</v>
      </c>
      <c r="P252" s="180">
        <v>1.43</v>
      </c>
      <c r="Q252" s="180">
        <v>0</v>
      </c>
      <c r="R252" s="180">
        <v>0</v>
      </c>
      <c r="S252" s="218">
        <f t="shared" si="29"/>
        <v>22.875</v>
      </c>
    </row>
    <row r="253" spans="1:19" ht="13.15" customHeight="1">
      <c r="A253" s="48">
        <f>SUBTOTAL(3,$B$18:B253)</f>
        <v>236</v>
      </c>
      <c r="B253" s="8">
        <v>696244205631</v>
      </c>
      <c r="C253" s="8" t="s">
        <v>1151</v>
      </c>
      <c r="D253" s="1" t="s">
        <v>1152</v>
      </c>
      <c r="E253" s="12">
        <v>40</v>
      </c>
      <c r="F253" s="6"/>
      <c r="G253" s="56">
        <v>81.489999999999995</v>
      </c>
      <c r="H253" s="56">
        <f t="shared" si="27"/>
        <v>0</v>
      </c>
      <c r="I253" s="188">
        <f t="shared" si="24"/>
        <v>89.638999999999996</v>
      </c>
      <c r="J253" s="189">
        <f t="shared" si="25"/>
        <v>0</v>
      </c>
      <c r="K253" s="131" t="s">
        <v>1224</v>
      </c>
      <c r="L253" s="44" t="s">
        <v>0</v>
      </c>
      <c r="M253" s="5">
        <f>(S253+P253)+(Q253/4)</f>
        <v>3.3184999999999993</v>
      </c>
      <c r="N253" s="179">
        <v>3.0650400000000002</v>
      </c>
      <c r="O253" s="180">
        <v>7.625</v>
      </c>
      <c r="P253" s="180">
        <v>0.158</v>
      </c>
      <c r="Q253" s="180">
        <v>0.38600000000000001</v>
      </c>
      <c r="R253" s="180">
        <v>1.4E-2</v>
      </c>
      <c r="S253" s="218">
        <f t="shared" si="29"/>
        <v>3.0639999999999996</v>
      </c>
    </row>
    <row r="254" spans="1:19" ht="13.15" customHeight="1">
      <c r="A254" s="48">
        <f>SUBTOTAL(3,$B$18:B254)</f>
        <v>237</v>
      </c>
      <c r="B254" s="8">
        <v>696244205679</v>
      </c>
      <c r="C254" s="8" t="s">
        <v>1153</v>
      </c>
      <c r="D254" s="1" t="s">
        <v>1154</v>
      </c>
      <c r="E254" s="12">
        <v>300</v>
      </c>
      <c r="F254" s="6"/>
      <c r="G254" s="3">
        <v>741.41</v>
      </c>
      <c r="H254" s="56">
        <f t="shared" si="27"/>
        <v>0</v>
      </c>
      <c r="I254" s="188">
        <f t="shared" si="24"/>
        <v>815.55099999999993</v>
      </c>
      <c r="J254" s="189">
        <f t="shared" si="25"/>
        <v>0</v>
      </c>
      <c r="K254" s="2" t="s">
        <v>1224</v>
      </c>
      <c r="L254" s="44" t="s">
        <v>0</v>
      </c>
      <c r="M254" s="5">
        <f>S254+P254</f>
        <v>31.310000000000002</v>
      </c>
      <c r="N254" s="179">
        <v>29.799000000000003</v>
      </c>
      <c r="O254" s="180">
        <v>9.9600000000000009</v>
      </c>
      <c r="P254" s="180">
        <v>1.43</v>
      </c>
      <c r="Q254" s="180">
        <v>0</v>
      </c>
      <c r="R254" s="180">
        <v>0</v>
      </c>
      <c r="S254" s="218">
        <f t="shared" si="29"/>
        <v>29.880000000000003</v>
      </c>
    </row>
    <row r="255" spans="1:19" ht="13.15" customHeight="1">
      <c r="A255" s="48">
        <f>SUBTOTAL(3,$B$18:B255)</f>
        <v>238</v>
      </c>
      <c r="B255" s="8">
        <v>696244205693</v>
      </c>
      <c r="C255" s="8" t="s">
        <v>1155</v>
      </c>
      <c r="D255" s="1" t="s">
        <v>1156</v>
      </c>
      <c r="E255" s="12">
        <v>40</v>
      </c>
      <c r="F255" s="6"/>
      <c r="G255" s="3">
        <v>123.99</v>
      </c>
      <c r="H255" s="56">
        <f t="shared" si="27"/>
        <v>0</v>
      </c>
      <c r="I255" s="188">
        <f t="shared" si="24"/>
        <v>136.38900000000001</v>
      </c>
      <c r="J255" s="189">
        <f t="shared" si="25"/>
        <v>0</v>
      </c>
      <c r="K255" s="2" t="s">
        <v>1224</v>
      </c>
      <c r="L255" s="44" t="s">
        <v>0</v>
      </c>
      <c r="M255" s="5">
        <f>(S255+P255)+(Q255/4)</f>
        <v>4.2525000000000004</v>
      </c>
      <c r="N255" s="179">
        <v>3.9732000000000003</v>
      </c>
      <c r="O255" s="180">
        <v>9.9600000000000009</v>
      </c>
      <c r="P255" s="180">
        <v>0.158</v>
      </c>
      <c r="Q255" s="180">
        <v>0.38600000000000001</v>
      </c>
      <c r="R255" s="180">
        <v>1.4E-2</v>
      </c>
      <c r="S255" s="218">
        <f t="shared" si="29"/>
        <v>3.9980000000000002</v>
      </c>
    </row>
    <row r="256" spans="1:19" ht="13.15" customHeight="1">
      <c r="A256" s="48">
        <f>SUBTOTAL(3,$B$18:B256)</f>
        <v>239</v>
      </c>
      <c r="B256" s="8">
        <v>696244205730</v>
      </c>
      <c r="C256" s="8" t="s">
        <v>1157</v>
      </c>
      <c r="D256" s="1" t="s">
        <v>1158</v>
      </c>
      <c r="E256" s="12">
        <v>300</v>
      </c>
      <c r="F256" s="6"/>
      <c r="G256" s="3">
        <v>1168.6400000000001</v>
      </c>
      <c r="H256" s="56">
        <f t="shared" si="27"/>
        <v>0</v>
      </c>
      <c r="I256" s="188">
        <f t="shared" si="24"/>
        <v>1285.5040000000001</v>
      </c>
      <c r="J256" s="189">
        <f t="shared" si="25"/>
        <v>0</v>
      </c>
      <c r="K256" s="2" t="s">
        <v>1224</v>
      </c>
      <c r="L256" s="44" t="s">
        <v>0</v>
      </c>
      <c r="M256" s="5">
        <f>S256+P256</f>
        <v>37.285000000000004</v>
      </c>
      <c r="N256" s="179">
        <v>36.319800000000001</v>
      </c>
      <c r="O256" s="180">
        <v>12.145</v>
      </c>
      <c r="P256" s="180">
        <v>0.85</v>
      </c>
      <c r="Q256" s="180">
        <v>0</v>
      </c>
      <c r="R256" s="180">
        <v>0</v>
      </c>
      <c r="S256" s="218">
        <f t="shared" si="29"/>
        <v>36.435000000000002</v>
      </c>
    </row>
    <row r="257" spans="1:19" ht="13.15" customHeight="1">
      <c r="A257" s="48">
        <f>SUBTOTAL(3,$B$18:B257)</f>
        <v>240</v>
      </c>
      <c r="B257" s="8">
        <v>696244205754</v>
      </c>
      <c r="C257" s="8" t="s">
        <v>1159</v>
      </c>
      <c r="D257" s="1" t="s">
        <v>1160</v>
      </c>
      <c r="E257" s="12">
        <v>40</v>
      </c>
      <c r="F257" s="6"/>
      <c r="G257" s="3">
        <v>213.21</v>
      </c>
      <c r="H257" s="56">
        <f t="shared" si="27"/>
        <v>0</v>
      </c>
      <c r="I257" s="188">
        <f t="shared" si="24"/>
        <v>234.53100000000001</v>
      </c>
      <c r="J257" s="189">
        <f t="shared" si="25"/>
        <v>0</v>
      </c>
      <c r="K257" s="2" t="s">
        <v>1224</v>
      </c>
      <c r="L257" s="44" t="s">
        <v>0</v>
      </c>
      <c r="M257" s="5">
        <f>S257+P257</f>
        <v>5.7220000000000004</v>
      </c>
      <c r="N257" s="179">
        <v>19.370560000000001</v>
      </c>
      <c r="O257" s="180">
        <v>12.145</v>
      </c>
      <c r="P257" s="180">
        <v>0.85</v>
      </c>
      <c r="Q257" s="180">
        <v>0</v>
      </c>
      <c r="R257" s="180">
        <v>1.4E-2</v>
      </c>
      <c r="S257" s="218">
        <f t="shared" si="29"/>
        <v>4.8720000000000008</v>
      </c>
    </row>
    <row r="258" spans="1:19" ht="13.15" customHeight="1">
      <c r="A258" s="48">
        <f>SUBTOTAL(3,$B$18:B258)</f>
        <v>241</v>
      </c>
      <c r="B258" s="8">
        <v>696244205792</v>
      </c>
      <c r="C258" s="8" t="s">
        <v>1161</v>
      </c>
      <c r="D258" s="1" t="s">
        <v>1162</v>
      </c>
      <c r="E258" s="12">
        <v>300</v>
      </c>
      <c r="F258" s="6"/>
      <c r="G258" s="3">
        <v>1350.82</v>
      </c>
      <c r="H258" s="56">
        <f t="shared" si="27"/>
        <v>0</v>
      </c>
      <c r="I258" s="188">
        <f t="shared" si="24"/>
        <v>1485.902</v>
      </c>
      <c r="J258" s="189">
        <f t="shared" si="25"/>
        <v>0</v>
      </c>
      <c r="K258" s="2" t="s">
        <v>1224</v>
      </c>
      <c r="L258" s="44" t="s">
        <v>0</v>
      </c>
      <c r="M258" s="5">
        <f>S258+P258</f>
        <v>43.985000000000007</v>
      </c>
      <c r="N258" s="179">
        <v>42.570000000000007</v>
      </c>
      <c r="O258" s="180">
        <v>14.355</v>
      </c>
      <c r="P258" s="180">
        <v>0.92</v>
      </c>
      <c r="Q258" s="180">
        <v>0</v>
      </c>
      <c r="R258" s="180">
        <v>0</v>
      </c>
      <c r="S258" s="218">
        <f t="shared" si="29"/>
        <v>43.065000000000005</v>
      </c>
    </row>
    <row r="259" spans="1:19" ht="13.15" customHeight="1">
      <c r="A259" s="48">
        <f>SUBTOTAL(3,$B$18:B259)</f>
        <v>242</v>
      </c>
      <c r="B259" s="8">
        <v>696244205815</v>
      </c>
      <c r="C259" s="8" t="s">
        <v>1163</v>
      </c>
      <c r="D259" s="1" t="s">
        <v>1164</v>
      </c>
      <c r="E259" s="12">
        <v>40</v>
      </c>
      <c r="F259" s="6"/>
      <c r="G259" s="3">
        <v>234.93</v>
      </c>
      <c r="H259" s="56">
        <f t="shared" si="27"/>
        <v>0</v>
      </c>
      <c r="I259" s="188">
        <f t="shared" si="24"/>
        <v>258.423</v>
      </c>
      <c r="J259" s="189">
        <f t="shared" si="25"/>
        <v>0</v>
      </c>
      <c r="K259" s="2" t="s">
        <v>1224</v>
      </c>
      <c r="L259" s="44" t="s">
        <v>0</v>
      </c>
      <c r="M259" s="5">
        <f>S259+P259</f>
        <v>6.676000000000001</v>
      </c>
      <c r="N259" s="179">
        <v>5.676000000000001</v>
      </c>
      <c r="O259" s="180">
        <v>14.355</v>
      </c>
      <c r="P259" s="180">
        <v>0.92</v>
      </c>
      <c r="Q259" s="180">
        <v>0</v>
      </c>
      <c r="R259" s="180">
        <v>1.4E-2</v>
      </c>
      <c r="S259" s="218">
        <f t="shared" si="29"/>
        <v>5.7560000000000011</v>
      </c>
    </row>
    <row r="260" spans="1:19" ht="13.15" customHeight="1">
      <c r="A260" s="48">
        <f>SUBTOTAL(3,$B$18:B260)</f>
        <v>243</v>
      </c>
      <c r="B260" s="40" t="s">
        <v>917</v>
      </c>
      <c r="C260" s="35"/>
      <c r="D260" s="35"/>
      <c r="E260" s="41"/>
      <c r="F260" s="35"/>
      <c r="G260" s="35"/>
      <c r="H260" s="36"/>
      <c r="I260" s="36"/>
      <c r="J260" s="36"/>
      <c r="K260" s="160" t="s">
        <v>1223</v>
      </c>
      <c r="L260" s="154"/>
      <c r="M260" s="38"/>
      <c r="N260" s="38"/>
      <c r="O260" s="38"/>
      <c r="P260" s="38"/>
      <c r="Q260" s="38"/>
      <c r="R260" s="38"/>
      <c r="S260" s="217"/>
    </row>
    <row r="261" spans="1:19" ht="13.15" customHeight="1">
      <c r="A261" s="48">
        <f>SUBTOTAL(3,$B$18:B261)</f>
        <v>244</v>
      </c>
      <c r="B261" s="8">
        <v>696244205433</v>
      </c>
      <c r="C261" s="1" t="s">
        <v>920</v>
      </c>
      <c r="D261" s="1" t="s">
        <v>918</v>
      </c>
      <c r="E261" s="52">
        <v>2500</v>
      </c>
      <c r="F261" s="6"/>
      <c r="G261" s="3">
        <v>764.73</v>
      </c>
      <c r="H261" s="3">
        <f t="shared" ref="H261:H285" si="30">(ROUND(G261*(1-$E$5)*(1-$G$5)*(1-$H$5),2)*F261)</f>
        <v>0</v>
      </c>
      <c r="I261" s="188">
        <f t="shared" si="24"/>
        <v>841.20299999999997</v>
      </c>
      <c r="J261" s="189">
        <f t="shared" si="25"/>
        <v>0</v>
      </c>
      <c r="K261" s="2" t="s">
        <v>1222</v>
      </c>
      <c r="L261" s="44" t="s">
        <v>0</v>
      </c>
      <c r="M261" s="5">
        <f t="shared" ref="M261:M270" si="31">S261+P261</f>
        <v>19.43</v>
      </c>
      <c r="N261" s="179">
        <v>21.252000000000002</v>
      </c>
      <c r="O261" s="180">
        <v>0.72</v>
      </c>
      <c r="P261" s="180">
        <v>1.43</v>
      </c>
      <c r="Q261" s="180">
        <v>0</v>
      </c>
      <c r="R261" s="180">
        <v>0</v>
      </c>
      <c r="S261" s="218">
        <f t="shared" ref="S261:S279" si="32">O261/100*E261+R261</f>
        <v>18</v>
      </c>
    </row>
    <row r="262" spans="1:19" ht="13.15" customHeight="1">
      <c r="A262" s="48">
        <f>SUBTOTAL(3,$B$18:B262)</f>
        <v>245</v>
      </c>
      <c r="B262" s="8">
        <v>696244205457</v>
      </c>
      <c r="C262" s="1" t="s">
        <v>921</v>
      </c>
      <c r="D262" s="1" t="s">
        <v>919</v>
      </c>
      <c r="E262" s="52">
        <v>40</v>
      </c>
      <c r="F262" s="6"/>
      <c r="G262" s="3">
        <v>16.829999999999998</v>
      </c>
      <c r="H262" s="3">
        <f t="shared" si="30"/>
        <v>0</v>
      </c>
      <c r="I262" s="188">
        <f t="shared" si="24"/>
        <v>18.512999999999998</v>
      </c>
      <c r="J262" s="189">
        <f t="shared" si="25"/>
        <v>0</v>
      </c>
      <c r="K262" s="2" t="s">
        <v>1222</v>
      </c>
      <c r="L262" s="44" t="s">
        <v>0</v>
      </c>
      <c r="M262" s="5">
        <f t="shared" si="31"/>
        <v>0.29799999999999999</v>
      </c>
      <c r="N262" s="179">
        <v>0.36959999999999998</v>
      </c>
      <c r="O262" s="180">
        <v>0.72</v>
      </c>
      <c r="R262" s="180">
        <v>0.01</v>
      </c>
      <c r="S262" s="218">
        <f t="shared" si="32"/>
        <v>0.29799999999999999</v>
      </c>
    </row>
    <row r="263" spans="1:19" ht="13.15" customHeight="1">
      <c r="A263" s="48">
        <f>SUBTOTAL(3,$B$18:B263)</f>
        <v>246</v>
      </c>
      <c r="B263" s="8">
        <v>696244205471</v>
      </c>
      <c r="C263" s="1" t="s">
        <v>922</v>
      </c>
      <c r="D263" s="1" t="s">
        <v>1070</v>
      </c>
      <c r="E263" s="52">
        <v>510</v>
      </c>
      <c r="F263" s="6"/>
      <c r="G263" s="3">
        <v>161.86000000000001</v>
      </c>
      <c r="H263" s="3">
        <f t="shared" si="30"/>
        <v>0</v>
      </c>
      <c r="I263" s="188">
        <f t="shared" si="24"/>
        <v>178.04600000000002</v>
      </c>
      <c r="J263" s="189">
        <f t="shared" si="25"/>
        <v>0</v>
      </c>
      <c r="K263" s="2" t="s">
        <v>1222</v>
      </c>
      <c r="L263" s="44" t="s">
        <v>0</v>
      </c>
      <c r="M263" s="5">
        <f t="shared" si="31"/>
        <v>3.9459999999999997</v>
      </c>
      <c r="N263" s="179">
        <v>3.4372800000000003</v>
      </c>
      <c r="O263" s="180">
        <v>0.72</v>
      </c>
      <c r="P263" s="180">
        <v>0.26400000000000001</v>
      </c>
      <c r="Q263" s="180">
        <v>0.4</v>
      </c>
      <c r="R263" s="180">
        <v>0.01</v>
      </c>
      <c r="S263" s="218">
        <f t="shared" si="32"/>
        <v>3.6819999999999995</v>
      </c>
    </row>
    <row r="264" spans="1:19" ht="14.45" customHeight="1">
      <c r="A264" s="48">
        <f>SUBTOTAL(3,$B$18:B264)</f>
        <v>247</v>
      </c>
      <c r="B264" s="51">
        <v>696244203064</v>
      </c>
      <c r="C264" s="1" t="s">
        <v>558</v>
      </c>
      <c r="D264" s="1" t="s">
        <v>559</v>
      </c>
      <c r="E264" s="52">
        <v>2300</v>
      </c>
      <c r="F264" s="6"/>
      <c r="G264" s="3">
        <v>869.55</v>
      </c>
      <c r="H264" s="3">
        <f t="shared" si="30"/>
        <v>0</v>
      </c>
      <c r="I264" s="188">
        <f t="shared" si="24"/>
        <v>956.505</v>
      </c>
      <c r="J264" s="189">
        <f t="shared" si="25"/>
        <v>0</v>
      </c>
      <c r="K264" s="2" t="s">
        <v>1222</v>
      </c>
      <c r="L264" s="44" t="s">
        <v>0</v>
      </c>
      <c r="M264" s="5">
        <f t="shared" si="31"/>
        <v>17.989999999999998</v>
      </c>
      <c r="N264" s="179">
        <v>20.948399999999999</v>
      </c>
      <c r="O264" s="180">
        <v>0.72</v>
      </c>
      <c r="P264" s="180">
        <v>1.43</v>
      </c>
      <c r="Q264" s="180">
        <v>0</v>
      </c>
      <c r="R264" s="180">
        <v>0</v>
      </c>
      <c r="S264" s="218">
        <f t="shared" si="32"/>
        <v>16.559999999999999</v>
      </c>
    </row>
    <row r="265" spans="1:19" ht="13.15" customHeight="1">
      <c r="A265" s="48">
        <f>SUBTOTAL(3,$B$18:B265)</f>
        <v>248</v>
      </c>
      <c r="B265" s="51">
        <v>696244203088</v>
      </c>
      <c r="C265" s="1" t="s">
        <v>560</v>
      </c>
      <c r="D265" s="1" t="s">
        <v>561</v>
      </c>
      <c r="E265" s="52">
        <v>40</v>
      </c>
      <c r="F265" s="6"/>
      <c r="G265" s="3">
        <v>18.899999999999999</v>
      </c>
      <c r="H265" s="3">
        <f t="shared" si="30"/>
        <v>0</v>
      </c>
      <c r="I265" s="188">
        <f t="shared" si="24"/>
        <v>20.79</v>
      </c>
      <c r="J265" s="189">
        <f t="shared" si="25"/>
        <v>0</v>
      </c>
      <c r="K265" s="2" t="s">
        <v>1222</v>
      </c>
      <c r="L265" s="44" t="s">
        <v>0</v>
      </c>
      <c r="M265" s="5">
        <f t="shared" si="31"/>
        <v>0.29799999999999999</v>
      </c>
      <c r="N265" s="179">
        <v>0.36431999999999998</v>
      </c>
      <c r="O265" s="180">
        <v>0.72</v>
      </c>
      <c r="R265" s="180">
        <v>0.01</v>
      </c>
      <c r="S265" s="218">
        <f t="shared" si="32"/>
        <v>0.29799999999999999</v>
      </c>
    </row>
    <row r="266" spans="1:19" ht="14.45" customHeight="1">
      <c r="A266" s="48">
        <f>SUBTOTAL(3,$B$18:B266)</f>
        <v>249</v>
      </c>
      <c r="B266" s="51">
        <v>696244203101</v>
      </c>
      <c r="C266" s="1" t="s">
        <v>562</v>
      </c>
      <c r="D266" s="1" t="s">
        <v>1071</v>
      </c>
      <c r="E266" s="52">
        <v>372</v>
      </c>
      <c r="F266" s="6"/>
      <c r="G266" s="3">
        <v>161.86000000000001</v>
      </c>
      <c r="H266" s="3">
        <f t="shared" si="30"/>
        <v>0</v>
      </c>
      <c r="I266" s="188">
        <f t="shared" si="24"/>
        <v>178.04600000000002</v>
      </c>
      <c r="J266" s="189">
        <f t="shared" si="25"/>
        <v>0</v>
      </c>
      <c r="K266" s="2" t="s">
        <v>1222</v>
      </c>
      <c r="L266" s="44" t="s">
        <v>0</v>
      </c>
      <c r="M266" s="5">
        <f t="shared" si="31"/>
        <v>2.9523999999999999</v>
      </c>
      <c r="N266" s="179">
        <v>2.5684999999999998</v>
      </c>
      <c r="O266" s="180">
        <v>0.72</v>
      </c>
      <c r="P266" s="180">
        <v>0.26400000000000001</v>
      </c>
      <c r="Q266" s="180">
        <v>0.4</v>
      </c>
      <c r="R266" s="180">
        <v>0.01</v>
      </c>
      <c r="S266" s="218">
        <f t="shared" si="32"/>
        <v>2.6883999999999997</v>
      </c>
    </row>
    <row r="267" spans="1:19" ht="13.15" customHeight="1">
      <c r="A267" s="48">
        <f>SUBTOTAL(3,$B$18:B267)</f>
        <v>250</v>
      </c>
      <c r="B267" s="8">
        <v>696244204689</v>
      </c>
      <c r="C267" s="1" t="s">
        <v>507</v>
      </c>
      <c r="D267" s="1" t="s">
        <v>756</v>
      </c>
      <c r="E267" s="7">
        <v>800</v>
      </c>
      <c r="F267" s="39"/>
      <c r="G267" s="3">
        <v>563.16750000000002</v>
      </c>
      <c r="H267" s="3">
        <f t="shared" si="30"/>
        <v>0</v>
      </c>
      <c r="I267" s="188">
        <f t="shared" si="24"/>
        <v>619.48424999999997</v>
      </c>
      <c r="J267" s="189">
        <f t="shared" si="25"/>
        <v>0</v>
      </c>
      <c r="K267" s="2" t="s">
        <v>1222</v>
      </c>
      <c r="L267" s="44" t="s">
        <v>0</v>
      </c>
      <c r="M267" s="5">
        <f t="shared" si="31"/>
        <v>14.383599999999998</v>
      </c>
      <c r="N267" s="179">
        <v>12.9536</v>
      </c>
      <c r="O267" s="180">
        <v>1.6192</v>
      </c>
      <c r="P267" s="180">
        <v>1.43</v>
      </c>
      <c r="Q267" s="180">
        <v>0</v>
      </c>
      <c r="R267" s="180">
        <v>0</v>
      </c>
      <c r="S267" s="218">
        <f t="shared" si="32"/>
        <v>12.953599999999998</v>
      </c>
    </row>
    <row r="268" spans="1:19" ht="14.45" customHeight="1">
      <c r="A268" s="48">
        <f>SUBTOTAL(3,$B$18:B268)</f>
        <v>251</v>
      </c>
      <c r="B268" s="8">
        <v>696244204702</v>
      </c>
      <c r="C268" s="1" t="s">
        <v>508</v>
      </c>
      <c r="D268" s="1" t="s">
        <v>757</v>
      </c>
      <c r="E268" s="7">
        <v>40</v>
      </c>
      <c r="F268" s="39"/>
      <c r="G268" s="3">
        <v>35.206500000000005</v>
      </c>
      <c r="H268" s="3">
        <f t="shared" si="30"/>
        <v>0</v>
      </c>
      <c r="I268" s="188">
        <f t="shared" si="24"/>
        <v>38.727150000000009</v>
      </c>
      <c r="J268" s="189">
        <f t="shared" si="25"/>
        <v>0</v>
      </c>
      <c r="K268" s="2" t="s">
        <v>1222</v>
      </c>
      <c r="L268" s="44" t="s">
        <v>0</v>
      </c>
      <c r="M268" s="5">
        <f t="shared" si="31"/>
        <v>0.73567999999999989</v>
      </c>
      <c r="N268" s="179">
        <v>0.64770000000000005</v>
      </c>
      <c r="O268" s="180">
        <v>1.6192</v>
      </c>
      <c r="P268" s="180">
        <v>7.8E-2</v>
      </c>
      <c r="Q268" s="180">
        <v>0.22800000000000001</v>
      </c>
      <c r="R268" s="180">
        <v>0.01</v>
      </c>
      <c r="S268" s="218">
        <f t="shared" si="32"/>
        <v>0.65767999999999993</v>
      </c>
    </row>
    <row r="269" spans="1:19" ht="14.45" customHeight="1">
      <c r="A269" s="48">
        <f>SUBTOTAL(3,$B$18:B269)</f>
        <v>252</v>
      </c>
      <c r="B269" s="8">
        <v>696244204726</v>
      </c>
      <c r="C269" s="1" t="s">
        <v>509</v>
      </c>
      <c r="D269" s="1" t="s">
        <v>1072</v>
      </c>
      <c r="E269" s="7">
        <v>220</v>
      </c>
      <c r="F269" s="39"/>
      <c r="G269" s="3">
        <v>169.95300000000003</v>
      </c>
      <c r="H269" s="3">
        <f t="shared" si="30"/>
        <v>0</v>
      </c>
      <c r="I269" s="188">
        <f t="shared" si="24"/>
        <v>186.94830000000005</v>
      </c>
      <c r="J269" s="189">
        <f t="shared" si="25"/>
        <v>0</v>
      </c>
      <c r="K269" s="2" t="s">
        <v>1222</v>
      </c>
      <c r="L269" s="44" t="s">
        <v>0</v>
      </c>
      <c r="M269" s="5">
        <f t="shared" si="31"/>
        <v>3.8362399999999992</v>
      </c>
      <c r="N269" s="179">
        <v>3.5621999999999998</v>
      </c>
      <c r="O269" s="180">
        <v>1.6192</v>
      </c>
      <c r="P269" s="180">
        <v>0.26400000000000001</v>
      </c>
      <c r="Q269" s="180">
        <v>0.4</v>
      </c>
      <c r="R269" s="180">
        <v>0.01</v>
      </c>
      <c r="S269" s="218">
        <f t="shared" si="32"/>
        <v>3.5722399999999994</v>
      </c>
    </row>
    <row r="270" spans="1:19" ht="14.45" customHeight="1">
      <c r="A270" s="48">
        <f>SUBTOTAL(3,$B$18:B270)</f>
        <v>253</v>
      </c>
      <c r="B270" s="8">
        <v>696244200339</v>
      </c>
      <c r="C270" s="1" t="s">
        <v>149</v>
      </c>
      <c r="D270" s="1" t="s">
        <v>758</v>
      </c>
      <c r="E270" s="7">
        <v>600</v>
      </c>
      <c r="F270" s="39"/>
      <c r="G270" s="3">
        <v>605.96550000000002</v>
      </c>
      <c r="H270" s="3">
        <f t="shared" si="30"/>
        <v>0</v>
      </c>
      <c r="I270" s="188">
        <f t="shared" si="24"/>
        <v>666.56205</v>
      </c>
      <c r="J270" s="189">
        <f t="shared" si="25"/>
        <v>0</v>
      </c>
      <c r="K270" s="2" t="s">
        <v>1224</v>
      </c>
      <c r="L270" s="44" t="s">
        <v>0</v>
      </c>
      <c r="M270" s="5">
        <f t="shared" si="31"/>
        <v>18.229999999999997</v>
      </c>
      <c r="N270" s="179">
        <v>18.348000000000003</v>
      </c>
      <c r="O270" s="180">
        <v>2.8</v>
      </c>
      <c r="P270" s="180">
        <v>1.43</v>
      </c>
      <c r="Q270" s="180">
        <v>0</v>
      </c>
      <c r="R270" s="180">
        <v>0</v>
      </c>
      <c r="S270" s="220">
        <f t="shared" si="32"/>
        <v>16.799999999999997</v>
      </c>
    </row>
    <row r="271" spans="1:19" ht="13.15" customHeight="1">
      <c r="A271" s="48">
        <f>SUBTOTAL(3,$B$18:B271)</f>
        <v>254</v>
      </c>
      <c r="B271" s="8">
        <v>696244200438</v>
      </c>
      <c r="C271" s="1" t="s">
        <v>148</v>
      </c>
      <c r="D271" s="1" t="s">
        <v>759</v>
      </c>
      <c r="E271" s="7">
        <v>40</v>
      </c>
      <c r="F271" s="39"/>
      <c r="G271" s="3">
        <v>51.744000000000007</v>
      </c>
      <c r="H271" s="3">
        <f t="shared" si="30"/>
        <v>0</v>
      </c>
      <c r="I271" s="188">
        <f t="shared" si="24"/>
        <v>56.918400000000005</v>
      </c>
      <c r="J271" s="189">
        <f t="shared" si="25"/>
        <v>0</v>
      </c>
      <c r="K271" s="2" t="s">
        <v>1224</v>
      </c>
      <c r="L271" s="44" t="s">
        <v>0</v>
      </c>
      <c r="M271" s="5">
        <f>(S271+P271)+(Q271/4)</f>
        <v>1.3864999999999998</v>
      </c>
      <c r="N271" s="179">
        <v>1.2232000000000001</v>
      </c>
      <c r="O271" s="180">
        <v>2.8</v>
      </c>
      <c r="P271" s="180">
        <v>0.158</v>
      </c>
      <c r="Q271" s="180">
        <v>0.38600000000000001</v>
      </c>
      <c r="R271" s="180">
        <v>1.2E-2</v>
      </c>
      <c r="S271" s="220">
        <f t="shared" si="32"/>
        <v>1.1319999999999999</v>
      </c>
    </row>
    <row r="272" spans="1:19" ht="14.45" customHeight="1">
      <c r="A272" s="48">
        <f>SUBTOTAL(3,$B$18:B272)</f>
        <v>255</v>
      </c>
      <c r="B272" s="8">
        <v>696244200346</v>
      </c>
      <c r="C272" s="1" t="s">
        <v>147</v>
      </c>
      <c r="D272" s="1" t="s">
        <v>760</v>
      </c>
      <c r="E272" s="7">
        <v>500</v>
      </c>
      <c r="F272" s="39"/>
      <c r="G272" s="3">
        <v>641.23500000000013</v>
      </c>
      <c r="H272" s="3">
        <f t="shared" si="30"/>
        <v>0</v>
      </c>
      <c r="I272" s="188">
        <f t="shared" si="24"/>
        <v>705.35850000000016</v>
      </c>
      <c r="J272" s="189">
        <f t="shared" si="25"/>
        <v>0</v>
      </c>
      <c r="K272" s="2" t="s">
        <v>1224</v>
      </c>
      <c r="L272" s="44" t="s">
        <v>0</v>
      </c>
      <c r="M272" s="5">
        <f>S272+P272</f>
        <v>17.93</v>
      </c>
      <c r="N272" s="179">
        <v>17.600000000000001</v>
      </c>
      <c r="O272" s="180">
        <v>3.3</v>
      </c>
      <c r="P272" s="180">
        <v>1.43</v>
      </c>
      <c r="Q272" s="180">
        <v>0</v>
      </c>
      <c r="R272" s="180">
        <v>0</v>
      </c>
      <c r="S272" s="220">
        <f t="shared" si="32"/>
        <v>16.5</v>
      </c>
    </row>
    <row r="273" spans="1:19" ht="13.15" customHeight="1">
      <c r="A273" s="48">
        <f>SUBTOTAL(3,$B$18:B273)</f>
        <v>256</v>
      </c>
      <c r="B273" s="8">
        <v>696244200384</v>
      </c>
      <c r="C273" s="1" t="s">
        <v>146</v>
      </c>
      <c r="D273" s="1" t="s">
        <v>761</v>
      </c>
      <c r="E273" s="7">
        <v>40</v>
      </c>
      <c r="F273" s="39"/>
      <c r="G273" s="3">
        <v>66.507000000000005</v>
      </c>
      <c r="H273" s="3">
        <f t="shared" si="30"/>
        <v>0</v>
      </c>
      <c r="I273" s="188">
        <f t="shared" si="24"/>
        <v>73.157700000000006</v>
      </c>
      <c r="J273" s="189">
        <f t="shared" si="25"/>
        <v>0</v>
      </c>
      <c r="K273" s="2" t="s">
        <v>1224</v>
      </c>
      <c r="L273" s="44" t="s">
        <v>0</v>
      </c>
      <c r="M273" s="5">
        <f>(S273+P273)+(Q273/4)</f>
        <v>1.5865</v>
      </c>
      <c r="N273" s="179">
        <v>1.4080000000000001</v>
      </c>
      <c r="O273" s="180">
        <v>3.3</v>
      </c>
      <c r="P273" s="180">
        <v>0.158</v>
      </c>
      <c r="Q273" s="180">
        <v>0.38600000000000001</v>
      </c>
      <c r="R273" s="180">
        <v>1.2E-2</v>
      </c>
      <c r="S273" s="220">
        <f t="shared" si="32"/>
        <v>1.3320000000000001</v>
      </c>
    </row>
    <row r="274" spans="1:19" ht="13.15" customHeight="1">
      <c r="A274" s="48">
        <f>SUBTOTAL(3,$B$18:B274)</f>
        <v>257</v>
      </c>
      <c r="B274" s="8">
        <v>696244200353</v>
      </c>
      <c r="C274" s="1" t="s">
        <v>145</v>
      </c>
      <c r="D274" s="1" t="s">
        <v>762</v>
      </c>
      <c r="E274" s="7">
        <v>400</v>
      </c>
      <c r="F274" s="39"/>
      <c r="G274" s="3">
        <v>621.35850000000005</v>
      </c>
      <c r="H274" s="3">
        <f t="shared" si="30"/>
        <v>0</v>
      </c>
      <c r="I274" s="188">
        <f t="shared" si="24"/>
        <v>683.49435000000005</v>
      </c>
      <c r="J274" s="189">
        <f t="shared" si="25"/>
        <v>0</v>
      </c>
      <c r="K274" s="2" t="s">
        <v>1224</v>
      </c>
      <c r="L274" s="44" t="s">
        <v>0</v>
      </c>
      <c r="M274" s="5">
        <f>S274+P274</f>
        <v>19.190000000000001</v>
      </c>
      <c r="N274" s="179">
        <v>17.687999999999999</v>
      </c>
      <c r="O274" s="180">
        <v>4.4400000000000004</v>
      </c>
      <c r="P274" s="180">
        <v>1.43</v>
      </c>
      <c r="Q274" s="180">
        <v>0</v>
      </c>
      <c r="R274" s="180">
        <v>0</v>
      </c>
      <c r="S274" s="220">
        <f t="shared" si="32"/>
        <v>17.760000000000002</v>
      </c>
    </row>
    <row r="275" spans="1:19" ht="12.75">
      <c r="A275" s="48">
        <f>SUBTOTAL(3,$B$18:B275)</f>
        <v>258</v>
      </c>
      <c r="B275" s="8">
        <v>696244200391</v>
      </c>
      <c r="C275" s="1" t="s">
        <v>144</v>
      </c>
      <c r="D275" s="1" t="s">
        <v>763</v>
      </c>
      <c r="E275" s="7">
        <v>40</v>
      </c>
      <c r="F275" s="39"/>
      <c r="G275" s="3">
        <v>81.291000000000011</v>
      </c>
      <c r="H275" s="3">
        <f t="shared" si="30"/>
        <v>0</v>
      </c>
      <c r="I275" s="188">
        <f t="shared" si="24"/>
        <v>89.420100000000019</v>
      </c>
      <c r="J275" s="189">
        <f t="shared" si="25"/>
        <v>0</v>
      </c>
      <c r="K275" s="2" t="s">
        <v>1224</v>
      </c>
      <c r="L275" s="44" t="s">
        <v>0</v>
      </c>
      <c r="M275" s="5">
        <f>(S275+P275)+(Q275/4)</f>
        <v>2.0265</v>
      </c>
      <c r="N275" s="179">
        <v>1.7688000000000001</v>
      </c>
      <c r="O275" s="180">
        <v>4.4000000000000004</v>
      </c>
      <c r="P275" s="180">
        <v>0.158</v>
      </c>
      <c r="Q275" s="180">
        <v>0.38600000000000001</v>
      </c>
      <c r="R275" s="180">
        <v>1.2E-2</v>
      </c>
      <c r="S275" s="218">
        <f t="shared" si="32"/>
        <v>1.7720000000000002</v>
      </c>
    </row>
    <row r="276" spans="1:19" ht="12.75">
      <c r="A276" s="48">
        <f>SUBTOTAL(3,$B$18:B276)</f>
        <v>259</v>
      </c>
      <c r="B276" s="8">
        <v>696244200360</v>
      </c>
      <c r="C276" s="1" t="s">
        <v>143</v>
      </c>
      <c r="D276" s="1" t="s">
        <v>764</v>
      </c>
      <c r="E276" s="7">
        <v>300</v>
      </c>
      <c r="F276" s="39"/>
      <c r="G276" s="3">
        <v>867.21600000000001</v>
      </c>
      <c r="H276" s="3">
        <f t="shared" si="30"/>
        <v>0</v>
      </c>
      <c r="I276" s="188">
        <f t="shared" si="24"/>
        <v>953.93759999999997</v>
      </c>
      <c r="J276" s="189">
        <f t="shared" si="25"/>
        <v>0</v>
      </c>
      <c r="K276" s="2" t="s">
        <v>1224</v>
      </c>
      <c r="L276" s="44" t="s">
        <v>0</v>
      </c>
      <c r="M276" s="5">
        <f>S276+P276</f>
        <v>17.3</v>
      </c>
      <c r="N276" s="179">
        <v>15.840000000000002</v>
      </c>
      <c r="O276" s="180">
        <v>5.29</v>
      </c>
      <c r="P276" s="180">
        <v>1.43</v>
      </c>
      <c r="Q276" s="180">
        <v>0</v>
      </c>
      <c r="R276" s="180">
        <v>0</v>
      </c>
      <c r="S276" s="218">
        <f t="shared" si="32"/>
        <v>15.870000000000001</v>
      </c>
    </row>
    <row r="277" spans="1:19" ht="12.75">
      <c r="A277" s="48">
        <f>SUBTOTAL(3,$B$18:B277)</f>
        <v>260</v>
      </c>
      <c r="B277" s="8">
        <v>696244200865</v>
      </c>
      <c r="C277" s="1" t="s">
        <v>142</v>
      </c>
      <c r="D277" s="1" t="s">
        <v>765</v>
      </c>
      <c r="E277" s="7">
        <v>40</v>
      </c>
      <c r="F277" s="39"/>
      <c r="G277" s="3">
        <v>127.134</v>
      </c>
      <c r="H277" s="3">
        <f t="shared" si="30"/>
        <v>0</v>
      </c>
      <c r="I277" s="188">
        <f t="shared" si="24"/>
        <v>139.84739999999999</v>
      </c>
      <c r="J277" s="189">
        <f t="shared" si="25"/>
        <v>0</v>
      </c>
      <c r="K277" s="2" t="s">
        <v>1224</v>
      </c>
      <c r="L277" s="44" t="s">
        <v>0</v>
      </c>
      <c r="M277" s="5">
        <f>(S277+P277)+(Q277/4)</f>
        <v>2.3824999999999998</v>
      </c>
      <c r="N277" s="179">
        <v>2.1120000000000001</v>
      </c>
      <c r="O277" s="180">
        <v>5.29</v>
      </c>
      <c r="P277" s="180">
        <v>0.158</v>
      </c>
      <c r="Q277" s="180">
        <v>0.38600000000000001</v>
      </c>
      <c r="R277" s="180">
        <v>1.2E-2</v>
      </c>
      <c r="S277" s="218">
        <f t="shared" si="32"/>
        <v>2.1280000000000001</v>
      </c>
    </row>
    <row r="278" spans="1:19" ht="12.75">
      <c r="A278" s="48">
        <f>SUBTOTAL(3,$B$18:B278)</f>
        <v>261</v>
      </c>
      <c r="B278" s="8">
        <v>696244200377</v>
      </c>
      <c r="C278" s="1" t="s">
        <v>141</v>
      </c>
      <c r="D278" s="1" t="s">
        <v>766</v>
      </c>
      <c r="E278" s="7">
        <v>300</v>
      </c>
      <c r="F278" s="39"/>
      <c r="G278" s="3">
        <v>887.06100000000004</v>
      </c>
      <c r="H278" s="3">
        <f t="shared" si="30"/>
        <v>0</v>
      </c>
      <c r="I278" s="188">
        <f t="shared" si="24"/>
        <v>975.76710000000003</v>
      </c>
      <c r="J278" s="189">
        <f t="shared" si="25"/>
        <v>0</v>
      </c>
      <c r="K278" s="2" t="s">
        <v>1224</v>
      </c>
      <c r="L278" s="44" t="s">
        <v>0</v>
      </c>
      <c r="M278" s="5">
        <f>S278+P278</f>
        <v>20.164999999999999</v>
      </c>
      <c r="N278" s="179">
        <v>18.651600000000002</v>
      </c>
      <c r="O278" s="180">
        <v>6.2450000000000001</v>
      </c>
      <c r="P278" s="180">
        <v>1.43</v>
      </c>
      <c r="Q278" s="180">
        <v>0</v>
      </c>
      <c r="R278" s="180">
        <v>0</v>
      </c>
      <c r="S278" s="218">
        <f t="shared" si="32"/>
        <v>18.734999999999999</v>
      </c>
    </row>
    <row r="279" spans="1:19" ht="12.75">
      <c r="A279" s="48">
        <f>SUBTOTAL(3,$B$18:B279)</f>
        <v>262</v>
      </c>
      <c r="B279" s="8">
        <v>696244200407</v>
      </c>
      <c r="C279" s="1" t="s">
        <v>140</v>
      </c>
      <c r="D279" s="1" t="s">
        <v>767</v>
      </c>
      <c r="E279" s="7">
        <v>40</v>
      </c>
      <c r="F279" s="39"/>
      <c r="G279" s="3">
        <v>132.006</v>
      </c>
      <c r="H279" s="3">
        <f t="shared" si="30"/>
        <v>0</v>
      </c>
      <c r="I279" s="188">
        <f t="shared" si="24"/>
        <v>145.20660000000001</v>
      </c>
      <c r="J279" s="189">
        <f t="shared" si="25"/>
        <v>0</v>
      </c>
      <c r="K279" s="2" t="s">
        <v>1224</v>
      </c>
      <c r="L279" s="44" t="s">
        <v>0</v>
      </c>
      <c r="M279" s="5">
        <f>(S279+P279)+(Q279/4)</f>
        <v>2.7644999999999995</v>
      </c>
      <c r="N279" s="179">
        <v>2.4868800000000002</v>
      </c>
      <c r="O279" s="180">
        <v>6.2450000000000001</v>
      </c>
      <c r="P279" s="180">
        <v>0.158</v>
      </c>
      <c r="Q279" s="180">
        <v>0.38600000000000001</v>
      </c>
      <c r="R279" s="180">
        <v>1.2E-2</v>
      </c>
      <c r="S279" s="218">
        <f t="shared" si="32"/>
        <v>2.5099999999999998</v>
      </c>
    </row>
    <row r="280" spans="1:19">
      <c r="A280" s="48">
        <f>SUBTOTAL(3,$B$18:B280)</f>
        <v>263</v>
      </c>
      <c r="B280" s="8">
        <v>696244205853</v>
      </c>
      <c r="C280" s="8" t="s">
        <v>1171</v>
      </c>
      <c r="D280" s="138" t="s">
        <v>1172</v>
      </c>
      <c r="E280" s="149">
        <v>300</v>
      </c>
      <c r="F280" s="150"/>
      <c r="G280" s="147">
        <v>768.17</v>
      </c>
      <c r="H280" s="147">
        <f t="shared" si="30"/>
        <v>0</v>
      </c>
      <c r="I280" s="188">
        <f t="shared" si="24"/>
        <v>844.98699999999997</v>
      </c>
      <c r="J280" s="189">
        <f t="shared" si="25"/>
        <v>0</v>
      </c>
      <c r="K280" s="2" t="s">
        <v>1225</v>
      </c>
      <c r="L280" s="155">
        <v>46143</v>
      </c>
    </row>
    <row r="281" spans="1:19">
      <c r="A281" s="48">
        <f>SUBTOTAL(3,$B$18:B281)</f>
        <v>264</v>
      </c>
      <c r="B281" s="8">
        <v>696244205877</v>
      </c>
      <c r="C281" s="8" t="s">
        <v>1173</v>
      </c>
      <c r="D281" s="138" t="s">
        <v>1174</v>
      </c>
      <c r="E281" s="149">
        <v>40</v>
      </c>
      <c r="F281" s="150"/>
      <c r="G281" s="147">
        <v>128.03</v>
      </c>
      <c r="H281" s="147">
        <f t="shared" si="30"/>
        <v>0</v>
      </c>
      <c r="I281" s="188">
        <f t="shared" si="24"/>
        <v>140.833</v>
      </c>
      <c r="J281" s="189">
        <f t="shared" si="25"/>
        <v>0</v>
      </c>
      <c r="K281" s="2" t="s">
        <v>1225</v>
      </c>
      <c r="L281" s="155">
        <v>46143</v>
      </c>
    </row>
    <row r="282" spans="1:19">
      <c r="A282" s="48">
        <f>SUBTOTAL(3,$B$18:B282)</f>
        <v>265</v>
      </c>
      <c r="B282" s="8">
        <v>696244204085</v>
      </c>
      <c r="C282" s="8" t="s">
        <v>1175</v>
      </c>
      <c r="D282" s="138" t="s">
        <v>1176</v>
      </c>
      <c r="E282" s="149">
        <v>300</v>
      </c>
      <c r="F282" s="150"/>
      <c r="G282" s="147">
        <v>1003.56</v>
      </c>
      <c r="H282" s="147">
        <f t="shared" si="30"/>
        <v>0</v>
      </c>
      <c r="I282" s="188">
        <f t="shared" si="24"/>
        <v>1103.9159999999999</v>
      </c>
      <c r="J282" s="189">
        <f t="shared" si="25"/>
        <v>0</v>
      </c>
      <c r="K282" s="2" t="s">
        <v>1225</v>
      </c>
      <c r="L282" s="155">
        <v>46143</v>
      </c>
    </row>
    <row r="283" spans="1:19">
      <c r="A283" s="48">
        <f>SUBTOTAL(3,$B$18:B283)</f>
        <v>266</v>
      </c>
      <c r="B283" s="8">
        <v>696244204108</v>
      </c>
      <c r="C283" s="8" t="s">
        <v>1177</v>
      </c>
      <c r="D283" s="138" t="s">
        <v>1178</v>
      </c>
      <c r="E283" s="149">
        <v>40</v>
      </c>
      <c r="F283" s="150"/>
      <c r="G283" s="147">
        <v>167.26</v>
      </c>
      <c r="H283" s="147">
        <f t="shared" si="30"/>
        <v>0</v>
      </c>
      <c r="I283" s="188">
        <f t="shared" si="24"/>
        <v>183.98599999999999</v>
      </c>
      <c r="J283" s="189">
        <f t="shared" si="25"/>
        <v>0</v>
      </c>
      <c r="K283" s="2" t="s">
        <v>1225</v>
      </c>
      <c r="L283" s="155">
        <v>46143</v>
      </c>
    </row>
    <row r="284" spans="1:19" ht="12.75">
      <c r="A284" s="48">
        <f>SUBTOTAL(3,$B$18:B284)</f>
        <v>267</v>
      </c>
      <c r="B284" s="8">
        <v>696244204948</v>
      </c>
      <c r="C284" s="1" t="s">
        <v>552</v>
      </c>
      <c r="D284" s="1" t="s">
        <v>768</v>
      </c>
      <c r="E284" s="7">
        <v>300</v>
      </c>
      <c r="F284" s="39"/>
      <c r="G284" s="3">
        <v>2496.8685</v>
      </c>
      <c r="H284" s="3">
        <f t="shared" si="30"/>
        <v>0</v>
      </c>
      <c r="I284" s="188">
        <f t="shared" si="24"/>
        <v>2746.5553500000001</v>
      </c>
      <c r="J284" s="189">
        <f t="shared" si="25"/>
        <v>0</v>
      </c>
      <c r="K284" s="2" t="s">
        <v>1225</v>
      </c>
      <c r="L284" s="44" t="s">
        <v>0</v>
      </c>
      <c r="M284" s="264">
        <v>31.310000000000002</v>
      </c>
      <c r="N284" s="179">
        <v>29.799000000000003</v>
      </c>
      <c r="O284" s="180">
        <v>9.9600000000000009</v>
      </c>
      <c r="P284" s="180">
        <v>1.43</v>
      </c>
      <c r="Q284" s="180">
        <v>0</v>
      </c>
      <c r="R284" s="180">
        <v>0</v>
      </c>
      <c r="S284" s="218">
        <v>29.880000000000003</v>
      </c>
    </row>
    <row r="285" spans="1:19" ht="12.75">
      <c r="A285" s="48">
        <f>SUBTOTAL(3,$B$18:B285)</f>
        <v>268</v>
      </c>
      <c r="B285" s="8">
        <v>696244204962</v>
      </c>
      <c r="C285" s="1" t="s">
        <v>553</v>
      </c>
      <c r="D285" s="1" t="s">
        <v>769</v>
      </c>
      <c r="E285" s="7">
        <v>40</v>
      </c>
      <c r="F285" s="39"/>
      <c r="G285" s="3">
        <v>412.125</v>
      </c>
      <c r="H285" s="3">
        <f t="shared" si="30"/>
        <v>0</v>
      </c>
      <c r="I285" s="188">
        <f t="shared" ref="I285:I348" si="33">(G285*$E$15)+G285</f>
        <v>453.33749999999998</v>
      </c>
      <c r="J285" s="189">
        <f t="shared" ref="J285:J348" si="34">H285+(H285*$E$15)</f>
        <v>0</v>
      </c>
      <c r="K285" s="2" t="s">
        <v>1225</v>
      </c>
      <c r="L285" s="44" t="s">
        <v>0</v>
      </c>
      <c r="M285" s="264">
        <v>4.2525000000000004</v>
      </c>
      <c r="N285" s="179">
        <v>3.9732000000000003</v>
      </c>
      <c r="O285" s="180">
        <v>9.9600000000000009</v>
      </c>
      <c r="P285" s="180">
        <v>0.158</v>
      </c>
      <c r="Q285" s="180">
        <v>0.38600000000000001</v>
      </c>
      <c r="R285" s="180">
        <v>1.4E-2</v>
      </c>
      <c r="S285" s="218">
        <v>3.9980000000000002</v>
      </c>
    </row>
    <row r="286" spans="1:19" ht="12.75">
      <c r="A286" s="48">
        <f>SUBTOTAL(3,$B$18:B286)</f>
        <v>269</v>
      </c>
      <c r="B286" s="40" t="s">
        <v>821</v>
      </c>
      <c r="C286" s="35"/>
      <c r="D286" s="35"/>
      <c r="E286" s="41"/>
      <c r="F286" s="35"/>
      <c r="G286" s="35"/>
      <c r="H286" s="36"/>
      <c r="I286" s="36"/>
      <c r="J286" s="36"/>
      <c r="K286" s="49" t="s">
        <v>1223</v>
      </c>
      <c r="L286" s="154"/>
      <c r="M286" s="49"/>
      <c r="N286" s="49"/>
      <c r="O286" s="49"/>
      <c r="P286" s="49"/>
      <c r="Q286" s="49"/>
      <c r="R286" s="49"/>
      <c r="S286" s="221"/>
    </row>
    <row r="287" spans="1:19" ht="12.75">
      <c r="A287" s="48">
        <f>SUBTOTAL(3,$B$18:B287)</f>
        <v>270</v>
      </c>
      <c r="B287" s="8">
        <v>696244700983</v>
      </c>
      <c r="C287" s="1" t="s">
        <v>795</v>
      </c>
      <c r="D287" s="1" t="s">
        <v>810</v>
      </c>
      <c r="E287" s="1">
        <v>500</v>
      </c>
      <c r="F287" s="39"/>
      <c r="G287" s="3">
        <v>317.50559999999996</v>
      </c>
      <c r="H287" s="3">
        <f t="shared" ref="H287:H308" si="35">(ROUND(G287*(1-$E$5)*(1-$G$5)*(1-$H$5),2)*F287)</f>
        <v>0</v>
      </c>
      <c r="I287" s="188">
        <f t="shared" si="33"/>
        <v>349.25615999999997</v>
      </c>
      <c r="J287" s="189">
        <f t="shared" si="34"/>
        <v>0</v>
      </c>
      <c r="K287" s="2" t="s">
        <v>1222</v>
      </c>
      <c r="L287" s="44" t="s">
        <v>0</v>
      </c>
      <c r="M287" s="5">
        <f t="shared" ref="M287:M298" si="36">P287/100*F287+S287</f>
        <v>15.2</v>
      </c>
      <c r="N287" s="179">
        <v>16.600000000000001</v>
      </c>
      <c r="O287" s="222">
        <v>3.04</v>
      </c>
      <c r="P287" s="223">
        <v>1.43</v>
      </c>
      <c r="Q287" s="223">
        <v>0</v>
      </c>
      <c r="R287" s="223">
        <v>0</v>
      </c>
      <c r="S287" s="218">
        <f t="shared" ref="S287:S298" si="37">O287/100*E287+R287</f>
        <v>15.2</v>
      </c>
    </row>
    <row r="288" spans="1:19" ht="12.75">
      <c r="A288" s="48">
        <f>SUBTOTAL(3,$B$18:B288)</f>
        <v>271</v>
      </c>
      <c r="B288" s="8">
        <v>696244701003</v>
      </c>
      <c r="C288" s="1" t="s">
        <v>823</v>
      </c>
      <c r="D288" s="1" t="s">
        <v>833</v>
      </c>
      <c r="E288" s="1">
        <v>40</v>
      </c>
      <c r="F288" s="39"/>
      <c r="G288" s="3">
        <v>31.426199999999998</v>
      </c>
      <c r="H288" s="3">
        <f t="shared" si="35"/>
        <v>0</v>
      </c>
      <c r="I288" s="188">
        <f t="shared" si="33"/>
        <v>34.568819999999995</v>
      </c>
      <c r="J288" s="189">
        <f t="shared" si="34"/>
        <v>0</v>
      </c>
      <c r="K288" s="2" t="s">
        <v>1222</v>
      </c>
      <c r="L288" s="44" t="s">
        <v>0</v>
      </c>
      <c r="M288" s="5">
        <f t="shared" si="36"/>
        <v>1.216</v>
      </c>
      <c r="N288" s="179"/>
      <c r="O288" s="222">
        <v>3.04</v>
      </c>
      <c r="P288" s="223"/>
      <c r="Q288" s="223"/>
      <c r="R288" s="223"/>
      <c r="S288" s="218">
        <f t="shared" si="37"/>
        <v>1.216</v>
      </c>
    </row>
    <row r="289" spans="1:19" ht="12.75">
      <c r="A289" s="48">
        <f>SUBTOTAL(3,$B$18:B289)</f>
        <v>272</v>
      </c>
      <c r="B289" s="8">
        <v>696244701041</v>
      </c>
      <c r="C289" s="1" t="s">
        <v>796</v>
      </c>
      <c r="D289" s="1" t="s">
        <v>811</v>
      </c>
      <c r="E289" s="1">
        <v>500</v>
      </c>
      <c r="F289" s="39"/>
      <c r="G289" s="3">
        <v>415.30320000000006</v>
      </c>
      <c r="H289" s="3">
        <f t="shared" si="35"/>
        <v>0</v>
      </c>
      <c r="I289" s="188">
        <f t="shared" si="33"/>
        <v>456.83352000000008</v>
      </c>
      <c r="J289" s="189">
        <f t="shared" si="34"/>
        <v>0</v>
      </c>
      <c r="K289" s="2" t="s">
        <v>1222</v>
      </c>
      <c r="L289" s="44" t="s">
        <v>0</v>
      </c>
      <c r="M289" s="5">
        <f t="shared" si="36"/>
        <v>18.399999999999999</v>
      </c>
      <c r="N289" s="179">
        <v>19.8</v>
      </c>
      <c r="O289" s="222">
        <v>3.68</v>
      </c>
      <c r="P289" s="223">
        <v>1.43</v>
      </c>
      <c r="Q289" s="223">
        <v>0</v>
      </c>
      <c r="R289" s="223">
        <v>0</v>
      </c>
      <c r="S289" s="218">
        <f t="shared" si="37"/>
        <v>18.399999999999999</v>
      </c>
    </row>
    <row r="290" spans="1:19" ht="12.75">
      <c r="A290" s="48">
        <f>SUBTOTAL(3,$B$18:B290)</f>
        <v>273</v>
      </c>
      <c r="B290" s="8">
        <v>696244701065</v>
      </c>
      <c r="C290" s="1" t="s">
        <v>824</v>
      </c>
      <c r="D290" s="1" t="s">
        <v>834</v>
      </c>
      <c r="E290" s="1">
        <v>40</v>
      </c>
      <c r="F290" s="39"/>
      <c r="G290" s="3">
        <v>42.136200000000002</v>
      </c>
      <c r="H290" s="3">
        <f t="shared" si="35"/>
        <v>0</v>
      </c>
      <c r="I290" s="188">
        <f t="shared" si="33"/>
        <v>46.349820000000001</v>
      </c>
      <c r="J290" s="189">
        <f t="shared" si="34"/>
        <v>0</v>
      </c>
      <c r="K290" s="2" t="s">
        <v>1222</v>
      </c>
      <c r="L290" s="44" t="s">
        <v>0</v>
      </c>
      <c r="M290" s="5">
        <f t="shared" si="36"/>
        <v>1.472</v>
      </c>
      <c r="N290" s="179"/>
      <c r="O290" s="222">
        <v>3.68</v>
      </c>
      <c r="P290" s="223"/>
      <c r="Q290" s="223"/>
      <c r="R290" s="223"/>
      <c r="S290" s="218">
        <f t="shared" si="37"/>
        <v>1.472</v>
      </c>
    </row>
    <row r="291" spans="1:19" ht="12.75">
      <c r="A291" s="48">
        <f>SUBTOTAL(3,$B$18:B291)</f>
        <v>274</v>
      </c>
      <c r="B291" s="8">
        <v>696244701102</v>
      </c>
      <c r="C291" s="1" t="s">
        <v>797</v>
      </c>
      <c r="D291" s="1" t="s">
        <v>812</v>
      </c>
      <c r="E291" s="1">
        <v>300</v>
      </c>
      <c r="F291" s="39"/>
      <c r="G291" s="3">
        <v>345.78000000000003</v>
      </c>
      <c r="H291" s="3">
        <f t="shared" si="35"/>
        <v>0</v>
      </c>
      <c r="I291" s="188">
        <f t="shared" si="33"/>
        <v>380.35800000000006</v>
      </c>
      <c r="J291" s="189">
        <f t="shared" si="34"/>
        <v>0</v>
      </c>
      <c r="K291" s="2" t="s">
        <v>1222</v>
      </c>
      <c r="L291" s="44" t="s">
        <v>0</v>
      </c>
      <c r="M291" s="5">
        <f t="shared" si="36"/>
        <v>13.016400000000001</v>
      </c>
      <c r="N291" s="179">
        <v>13</v>
      </c>
      <c r="O291" s="222">
        <v>4.3388</v>
      </c>
      <c r="P291" s="223">
        <v>1.43</v>
      </c>
      <c r="Q291" s="223">
        <v>0</v>
      </c>
      <c r="R291" s="223">
        <v>0</v>
      </c>
      <c r="S291" s="218">
        <f t="shared" si="37"/>
        <v>13.016400000000001</v>
      </c>
    </row>
    <row r="292" spans="1:19" ht="12.75">
      <c r="A292" s="48">
        <f>SUBTOTAL(3,$B$18:B292)</f>
        <v>275</v>
      </c>
      <c r="B292" s="8">
        <v>696244701126</v>
      </c>
      <c r="C292" s="1" t="s">
        <v>825</v>
      </c>
      <c r="D292" s="1" t="s">
        <v>835</v>
      </c>
      <c r="E292" s="1">
        <v>40</v>
      </c>
      <c r="F292" s="39"/>
      <c r="G292" s="3">
        <v>57.538199999999996</v>
      </c>
      <c r="H292" s="3">
        <f t="shared" si="35"/>
        <v>0</v>
      </c>
      <c r="I292" s="188">
        <f t="shared" si="33"/>
        <v>63.292019999999994</v>
      </c>
      <c r="J292" s="189">
        <f t="shared" si="34"/>
        <v>0</v>
      </c>
      <c r="K292" s="2" t="s">
        <v>1222</v>
      </c>
      <c r="L292" s="44" t="s">
        <v>0</v>
      </c>
      <c r="M292" s="5">
        <f t="shared" si="36"/>
        <v>1.7355200000000002</v>
      </c>
      <c r="N292" s="179"/>
      <c r="O292" s="222">
        <v>4.3388</v>
      </c>
      <c r="P292" s="223"/>
      <c r="Q292" s="223"/>
      <c r="R292" s="223"/>
      <c r="S292" s="218">
        <f t="shared" si="37"/>
        <v>1.7355200000000002</v>
      </c>
    </row>
    <row r="293" spans="1:19" ht="12.75">
      <c r="A293" s="48">
        <f>SUBTOTAL(3,$B$18:B293)</f>
        <v>276</v>
      </c>
      <c r="B293" s="8">
        <v>696244701522</v>
      </c>
      <c r="C293" s="1" t="s">
        <v>798</v>
      </c>
      <c r="D293" s="1" t="s">
        <v>813</v>
      </c>
      <c r="E293" s="1">
        <v>300</v>
      </c>
      <c r="F293" s="39"/>
      <c r="G293" s="3">
        <v>435.57059999999996</v>
      </c>
      <c r="H293" s="3">
        <f t="shared" si="35"/>
        <v>0</v>
      </c>
      <c r="I293" s="188">
        <f t="shared" si="33"/>
        <v>479.12765999999993</v>
      </c>
      <c r="J293" s="189">
        <f t="shared" si="34"/>
        <v>0</v>
      </c>
      <c r="K293" s="2" t="s">
        <v>1222</v>
      </c>
      <c r="L293" s="44" t="s">
        <v>0</v>
      </c>
      <c r="M293" s="5">
        <f t="shared" si="36"/>
        <v>14.995799999999999</v>
      </c>
      <c r="N293" s="179">
        <v>15</v>
      </c>
      <c r="O293" s="222">
        <v>4.9985999999999997</v>
      </c>
      <c r="P293" s="223">
        <v>1.43</v>
      </c>
      <c r="Q293" s="223">
        <v>0</v>
      </c>
      <c r="R293" s="223">
        <v>0</v>
      </c>
      <c r="S293" s="218">
        <f t="shared" si="37"/>
        <v>14.995799999999999</v>
      </c>
    </row>
    <row r="294" spans="1:19" ht="12.75">
      <c r="A294" s="48">
        <f>SUBTOTAL(3,$B$18:B294)</f>
        <v>277</v>
      </c>
      <c r="B294" s="8">
        <v>696244701546</v>
      </c>
      <c r="C294" s="1" t="s">
        <v>826</v>
      </c>
      <c r="D294" s="1" t="s">
        <v>836</v>
      </c>
      <c r="E294" s="1">
        <v>40</v>
      </c>
      <c r="F294" s="39"/>
      <c r="G294" s="3">
        <v>73.929600000000008</v>
      </c>
      <c r="H294" s="3">
        <f t="shared" si="35"/>
        <v>0</v>
      </c>
      <c r="I294" s="188">
        <f t="shared" si="33"/>
        <v>81.32256000000001</v>
      </c>
      <c r="J294" s="189">
        <f t="shared" si="34"/>
        <v>0</v>
      </c>
      <c r="K294" s="2" t="s">
        <v>1222</v>
      </c>
      <c r="L294" s="44" t="s">
        <v>0</v>
      </c>
      <c r="M294" s="5">
        <f t="shared" si="36"/>
        <v>1.9994399999999999</v>
      </c>
      <c r="N294" s="179"/>
      <c r="O294" s="222">
        <v>4.9985999999999997</v>
      </c>
      <c r="P294" s="223"/>
      <c r="Q294" s="223"/>
      <c r="R294" s="223"/>
      <c r="S294" s="218">
        <f t="shared" si="37"/>
        <v>1.9994399999999999</v>
      </c>
    </row>
    <row r="295" spans="1:19" ht="12.75">
      <c r="A295" s="48">
        <f>SUBTOTAL(3,$B$18:B295)</f>
        <v>278</v>
      </c>
      <c r="B295" s="8">
        <v>696244701584</v>
      </c>
      <c r="C295" s="1" t="s">
        <v>799</v>
      </c>
      <c r="D295" s="1" t="s">
        <v>814</v>
      </c>
      <c r="E295" s="1">
        <v>300</v>
      </c>
      <c r="F295" s="39"/>
      <c r="G295" s="3">
        <v>548.47440000000006</v>
      </c>
      <c r="H295" s="3">
        <f t="shared" si="35"/>
        <v>0</v>
      </c>
      <c r="I295" s="188">
        <f t="shared" si="33"/>
        <v>603.32184000000007</v>
      </c>
      <c r="J295" s="189">
        <f t="shared" si="34"/>
        <v>0</v>
      </c>
      <c r="K295" s="2" t="s">
        <v>1222</v>
      </c>
      <c r="L295" s="44" t="s">
        <v>0</v>
      </c>
      <c r="M295" s="5">
        <f t="shared" si="36"/>
        <v>17.04</v>
      </c>
      <c r="N295" s="179">
        <v>18.5</v>
      </c>
      <c r="O295" s="222">
        <v>5.68</v>
      </c>
      <c r="P295" s="223">
        <v>1.43</v>
      </c>
      <c r="Q295" s="223">
        <v>0</v>
      </c>
      <c r="R295" s="223">
        <v>0</v>
      </c>
      <c r="S295" s="218">
        <f t="shared" si="37"/>
        <v>17.04</v>
      </c>
    </row>
    <row r="296" spans="1:19" ht="12.75">
      <c r="A296" s="48">
        <f>SUBTOTAL(3,$B$18:B296)</f>
        <v>279</v>
      </c>
      <c r="B296" s="8">
        <v>696244701607</v>
      </c>
      <c r="C296" s="1" t="s">
        <v>827</v>
      </c>
      <c r="D296" s="1" t="s">
        <v>837</v>
      </c>
      <c r="E296" s="1">
        <v>40</v>
      </c>
      <c r="F296" s="39"/>
      <c r="G296" s="3">
        <v>94.554000000000002</v>
      </c>
      <c r="H296" s="3">
        <f t="shared" si="35"/>
        <v>0</v>
      </c>
      <c r="I296" s="188">
        <f t="shared" si="33"/>
        <v>104.0094</v>
      </c>
      <c r="J296" s="189">
        <f t="shared" si="34"/>
        <v>0</v>
      </c>
      <c r="K296" s="2" t="s">
        <v>1222</v>
      </c>
      <c r="L296" s="44" t="s">
        <v>0</v>
      </c>
      <c r="M296" s="5">
        <f t="shared" si="36"/>
        <v>2.2719999999999998</v>
      </c>
      <c r="N296" s="179"/>
      <c r="O296" s="222">
        <v>5.68</v>
      </c>
      <c r="P296" s="223"/>
      <c r="Q296" s="223"/>
      <c r="R296" s="223"/>
      <c r="S296" s="218">
        <f t="shared" si="37"/>
        <v>2.2719999999999998</v>
      </c>
    </row>
    <row r="297" spans="1:19" ht="12.75">
      <c r="A297" s="48">
        <f>SUBTOTAL(3,$B$18:B297)</f>
        <v>280</v>
      </c>
      <c r="B297" s="8">
        <v>696244701164</v>
      </c>
      <c r="C297" s="1" t="s">
        <v>800</v>
      </c>
      <c r="D297" s="1" t="s">
        <v>815</v>
      </c>
      <c r="E297" s="1">
        <v>300</v>
      </c>
      <c r="F297" s="39"/>
      <c r="G297" s="3">
        <v>613.33619999999996</v>
      </c>
      <c r="H297" s="3">
        <f t="shared" si="35"/>
        <v>0</v>
      </c>
      <c r="I297" s="188">
        <f t="shared" si="33"/>
        <v>674.66981999999996</v>
      </c>
      <c r="J297" s="189">
        <f t="shared" si="34"/>
        <v>0</v>
      </c>
      <c r="K297" s="2" t="s">
        <v>1222</v>
      </c>
      <c r="L297" s="44" t="s">
        <v>0</v>
      </c>
      <c r="M297" s="5">
        <f t="shared" si="36"/>
        <v>18.834600000000002</v>
      </c>
      <c r="N297" s="179">
        <v>18.8</v>
      </c>
      <c r="O297" s="222">
        <v>6.2782</v>
      </c>
      <c r="P297" s="223">
        <v>1.43</v>
      </c>
      <c r="Q297" s="223">
        <v>0</v>
      </c>
      <c r="R297" s="223">
        <v>0</v>
      </c>
      <c r="S297" s="218">
        <f t="shared" si="37"/>
        <v>18.834600000000002</v>
      </c>
    </row>
    <row r="298" spans="1:19" ht="12.75">
      <c r="A298" s="48">
        <f>SUBTOTAL(3,$B$18:B298)</f>
        <v>281</v>
      </c>
      <c r="B298" s="8">
        <v>696244701188</v>
      </c>
      <c r="C298" s="1" t="s">
        <v>828</v>
      </c>
      <c r="D298" s="1" t="s">
        <v>838</v>
      </c>
      <c r="E298" s="1">
        <v>40</v>
      </c>
      <c r="F298" s="39"/>
      <c r="G298" s="3">
        <v>106.4472</v>
      </c>
      <c r="H298" s="3">
        <f t="shared" si="35"/>
        <v>0</v>
      </c>
      <c r="I298" s="188">
        <f t="shared" si="33"/>
        <v>117.09191999999999</v>
      </c>
      <c r="J298" s="189">
        <f t="shared" si="34"/>
        <v>0</v>
      </c>
      <c r="K298" s="2" t="s">
        <v>1222</v>
      </c>
      <c r="L298" s="44" t="s">
        <v>0</v>
      </c>
      <c r="M298" s="5">
        <f t="shared" si="36"/>
        <v>2.5112800000000002</v>
      </c>
      <c r="N298" s="179"/>
      <c r="O298" s="222">
        <v>6.2782</v>
      </c>
      <c r="P298" s="223"/>
      <c r="Q298" s="223"/>
      <c r="R298" s="223"/>
      <c r="S298" s="218">
        <f t="shared" si="37"/>
        <v>2.5112800000000002</v>
      </c>
    </row>
    <row r="299" spans="1:19" ht="12.75">
      <c r="A299" s="48">
        <f>SUBTOTAL(3,$B$18:B299)</f>
        <v>282</v>
      </c>
      <c r="B299" s="8">
        <v>696244700440</v>
      </c>
      <c r="C299" s="1" t="s">
        <v>801</v>
      </c>
      <c r="D299" s="1" t="s">
        <v>843</v>
      </c>
      <c r="E299" s="1">
        <v>400</v>
      </c>
      <c r="F299" s="39"/>
      <c r="G299" s="3">
        <v>494.58</v>
      </c>
      <c r="H299" s="3">
        <f t="shared" si="35"/>
        <v>0</v>
      </c>
      <c r="I299" s="188">
        <f t="shared" si="33"/>
        <v>544.03800000000001</v>
      </c>
      <c r="J299" s="189">
        <f t="shared" si="34"/>
        <v>0</v>
      </c>
      <c r="K299" s="161" t="s">
        <v>1225</v>
      </c>
      <c r="L299" s="44" t="s">
        <v>0</v>
      </c>
      <c r="M299" s="5">
        <v>30.5928</v>
      </c>
      <c r="N299" s="179">
        <v>30.4</v>
      </c>
      <c r="O299" s="224">
        <v>7.2842000000000002</v>
      </c>
      <c r="P299" s="180">
        <v>1.43</v>
      </c>
      <c r="Q299" s="180">
        <v>0</v>
      </c>
      <c r="R299" s="180">
        <v>2.5999999999999999E-2</v>
      </c>
      <c r="S299" s="218">
        <v>29.136800000000001</v>
      </c>
    </row>
    <row r="300" spans="1:19" ht="12.75">
      <c r="A300" s="48">
        <f>SUBTOTAL(3,$B$18:B300)</f>
        <v>283</v>
      </c>
      <c r="B300" s="8">
        <v>696244700464</v>
      </c>
      <c r="C300" s="1" t="s">
        <v>829</v>
      </c>
      <c r="D300" s="1" t="s">
        <v>839</v>
      </c>
      <c r="E300" s="1">
        <v>20</v>
      </c>
      <c r="F300" s="39"/>
      <c r="G300" s="3">
        <v>30.91</v>
      </c>
      <c r="H300" s="3">
        <f t="shared" si="35"/>
        <v>0</v>
      </c>
      <c r="I300" s="188">
        <f t="shared" si="33"/>
        <v>34.000999999999998</v>
      </c>
      <c r="J300" s="189">
        <f t="shared" si="34"/>
        <v>0</v>
      </c>
      <c r="K300" s="161" t="s">
        <v>1225</v>
      </c>
      <c r="L300" s="44" t="s">
        <v>0</v>
      </c>
      <c r="M300" s="5">
        <v>1.8548400000000003</v>
      </c>
      <c r="N300" s="179"/>
      <c r="O300" s="224">
        <v>7.2842000000000002</v>
      </c>
      <c r="P300" s="180">
        <v>8.5999999999999993E-2</v>
      </c>
      <c r="Q300" s="180">
        <v>0.28599999999999998</v>
      </c>
      <c r="R300" s="180">
        <v>2.5999999999999999E-2</v>
      </c>
      <c r="S300" s="218">
        <v>1.4568400000000001</v>
      </c>
    </row>
    <row r="301" spans="1:19" ht="13.15" customHeight="1">
      <c r="A301" s="48">
        <f>SUBTOTAL(3,$B$18:B301)</f>
        <v>284</v>
      </c>
      <c r="B301" s="8">
        <v>696244700488</v>
      </c>
      <c r="C301" s="1" t="s">
        <v>865</v>
      </c>
      <c r="D301" s="1" t="s">
        <v>1073</v>
      </c>
      <c r="E301" s="1">
        <v>50</v>
      </c>
      <c r="F301" s="39"/>
      <c r="G301" s="3">
        <v>68</v>
      </c>
      <c r="H301" s="3">
        <f t="shared" si="35"/>
        <v>0</v>
      </c>
      <c r="I301" s="188">
        <f t="shared" si="33"/>
        <v>74.8</v>
      </c>
      <c r="J301" s="189">
        <f t="shared" si="34"/>
        <v>0</v>
      </c>
      <c r="K301" s="161" t="s">
        <v>1225</v>
      </c>
      <c r="L301" s="44" t="s">
        <v>0</v>
      </c>
      <c r="M301" s="5">
        <v>4.3321000000000005</v>
      </c>
      <c r="N301" s="179"/>
      <c r="O301" s="224">
        <v>7.2842000000000002</v>
      </c>
      <c r="P301" s="180">
        <v>0.26400000000000001</v>
      </c>
      <c r="Q301" s="180">
        <v>0.4</v>
      </c>
      <c r="R301" s="180">
        <v>2.5999999999999999E-2</v>
      </c>
      <c r="S301" s="218">
        <v>3.6421000000000001</v>
      </c>
    </row>
    <row r="302" spans="1:19" ht="12.75">
      <c r="A302" s="48">
        <f>SUBTOTAL(3,$B$18:B302)</f>
        <v>285</v>
      </c>
      <c r="B302" s="8">
        <v>696244700563</v>
      </c>
      <c r="C302" s="1" t="s">
        <v>802</v>
      </c>
      <c r="D302" s="1" t="s">
        <v>844</v>
      </c>
      <c r="E302" s="1">
        <v>300</v>
      </c>
      <c r="F302" s="39"/>
      <c r="G302" s="3">
        <v>450.87</v>
      </c>
      <c r="H302" s="3">
        <f t="shared" si="35"/>
        <v>0</v>
      </c>
      <c r="I302" s="188">
        <f t="shared" si="33"/>
        <v>495.95699999999999</v>
      </c>
      <c r="J302" s="189">
        <f t="shared" si="34"/>
        <v>0</v>
      </c>
      <c r="K302" s="161" t="s">
        <v>1225</v>
      </c>
      <c r="L302" s="44" t="s">
        <v>0</v>
      </c>
      <c r="M302" s="5">
        <v>26.120200000000001</v>
      </c>
      <c r="N302" s="179">
        <v>26.4</v>
      </c>
      <c r="O302" s="224">
        <v>8.2214000000000009</v>
      </c>
      <c r="P302" s="180">
        <v>1.43</v>
      </c>
      <c r="Q302" s="180">
        <v>0</v>
      </c>
      <c r="R302" s="180">
        <v>2.5999999999999999E-2</v>
      </c>
      <c r="S302" s="218">
        <v>24.664200000000001</v>
      </c>
    </row>
    <row r="303" spans="1:19" ht="12.75">
      <c r="A303" s="48">
        <f>SUBTOTAL(3,$B$18:B303)</f>
        <v>286</v>
      </c>
      <c r="B303" s="8">
        <v>696244700587</v>
      </c>
      <c r="C303" s="1" t="s">
        <v>830</v>
      </c>
      <c r="D303" s="1" t="s">
        <v>842</v>
      </c>
      <c r="E303" s="1">
        <v>20</v>
      </c>
      <c r="F303" s="39"/>
      <c r="G303" s="3">
        <v>37.57</v>
      </c>
      <c r="H303" s="3">
        <f t="shared" si="35"/>
        <v>0</v>
      </c>
      <c r="I303" s="188">
        <f t="shared" si="33"/>
        <v>41.326999999999998</v>
      </c>
      <c r="J303" s="189">
        <f t="shared" si="34"/>
        <v>0</v>
      </c>
      <c r="K303" s="161" t="s">
        <v>1225</v>
      </c>
      <c r="L303" s="44" t="s">
        <v>0</v>
      </c>
      <c r="M303" s="5">
        <v>2.0422800000000003</v>
      </c>
      <c r="N303" s="179"/>
      <c r="O303" s="224">
        <v>8.2214000000000009</v>
      </c>
      <c r="P303" s="180">
        <v>8.5999999999999993E-2</v>
      </c>
      <c r="Q303" s="180">
        <v>0.28599999999999998</v>
      </c>
      <c r="R303" s="180">
        <v>2.5999999999999999E-2</v>
      </c>
      <c r="S303" s="218">
        <v>1.6442800000000002</v>
      </c>
    </row>
    <row r="304" spans="1:19" ht="12.75">
      <c r="A304" s="48">
        <f>SUBTOTAL(3,$B$18:B304)</f>
        <v>287</v>
      </c>
      <c r="B304" s="8">
        <v>696244700600</v>
      </c>
      <c r="C304" s="1" t="s">
        <v>864</v>
      </c>
      <c r="D304" s="1" t="s">
        <v>1074</v>
      </c>
      <c r="E304" s="1">
        <v>50</v>
      </c>
      <c r="F304" s="39"/>
      <c r="G304" s="3">
        <v>82.66</v>
      </c>
      <c r="H304" s="3">
        <f t="shared" si="35"/>
        <v>0</v>
      </c>
      <c r="I304" s="188">
        <f t="shared" si="33"/>
        <v>90.926000000000002</v>
      </c>
      <c r="J304" s="189">
        <f t="shared" si="34"/>
        <v>0</v>
      </c>
      <c r="K304" s="161" t="s">
        <v>1225</v>
      </c>
      <c r="L304" s="44" t="s">
        <v>0</v>
      </c>
      <c r="M304" s="5">
        <v>4.8007000000000009</v>
      </c>
      <c r="N304" s="179"/>
      <c r="O304" s="224">
        <v>8.2214000000000009</v>
      </c>
      <c r="P304" s="180">
        <v>0.26400000000000001</v>
      </c>
      <c r="Q304" s="180">
        <v>0.4</v>
      </c>
      <c r="R304" s="180">
        <v>2.5999999999999999E-2</v>
      </c>
      <c r="S304" s="218">
        <v>4.1107000000000005</v>
      </c>
    </row>
    <row r="305" spans="1:19" ht="12.75">
      <c r="A305" s="48">
        <f>SUBTOTAL(3,$B$18:B305)</f>
        <v>288</v>
      </c>
      <c r="B305" s="8">
        <v>696244700624</v>
      </c>
      <c r="C305" s="1" t="s">
        <v>803</v>
      </c>
      <c r="D305" s="1" t="s">
        <v>845</v>
      </c>
      <c r="E305" s="1">
        <v>300</v>
      </c>
      <c r="F305" s="39"/>
      <c r="G305" s="3">
        <v>575.1</v>
      </c>
      <c r="H305" s="3">
        <f t="shared" si="35"/>
        <v>0</v>
      </c>
      <c r="I305" s="188">
        <f t="shared" si="33"/>
        <v>632.61</v>
      </c>
      <c r="J305" s="189">
        <f t="shared" si="34"/>
        <v>0</v>
      </c>
      <c r="K305" s="161" t="s">
        <v>1225</v>
      </c>
      <c r="L305" s="44" t="s">
        <v>0</v>
      </c>
      <c r="M305" s="5">
        <v>31.030600000000003</v>
      </c>
      <c r="N305" s="179">
        <v>31.2</v>
      </c>
      <c r="O305" s="224">
        <v>9.8582000000000019</v>
      </c>
      <c r="P305" s="180">
        <v>1.43</v>
      </c>
      <c r="Q305" s="180">
        <v>0</v>
      </c>
      <c r="R305" s="180">
        <v>2.5999999999999999E-2</v>
      </c>
      <c r="S305" s="218">
        <v>29.574600000000004</v>
      </c>
    </row>
    <row r="306" spans="1:19" ht="12.75">
      <c r="A306" s="48">
        <f>SUBTOTAL(3,$B$18:B306)</f>
        <v>289</v>
      </c>
      <c r="B306" s="8">
        <v>696244700648</v>
      </c>
      <c r="C306" s="1" t="s">
        <v>831</v>
      </c>
      <c r="D306" s="1" t="s">
        <v>841</v>
      </c>
      <c r="E306" s="1">
        <v>20</v>
      </c>
      <c r="F306" s="39"/>
      <c r="G306" s="3">
        <v>47.92</v>
      </c>
      <c r="H306" s="3">
        <f t="shared" si="35"/>
        <v>0</v>
      </c>
      <c r="I306" s="188">
        <f t="shared" si="33"/>
        <v>52.712000000000003</v>
      </c>
      <c r="J306" s="189">
        <f t="shared" si="34"/>
        <v>0</v>
      </c>
      <c r="K306" s="161" t="s">
        <v>1225</v>
      </c>
      <c r="L306" s="44" t="s">
        <v>0</v>
      </c>
      <c r="M306" s="5">
        <v>2.5416400000000001</v>
      </c>
      <c r="N306" s="179"/>
      <c r="O306" s="224">
        <v>9.8582000000000019</v>
      </c>
      <c r="P306" s="180">
        <v>0.158</v>
      </c>
      <c r="Q306" s="180">
        <v>0.38600000000000001</v>
      </c>
      <c r="R306" s="180">
        <v>2.5999999999999999E-2</v>
      </c>
      <c r="S306" s="218">
        <v>1.9716400000000003</v>
      </c>
    </row>
    <row r="307" spans="1:19" ht="12.75">
      <c r="A307" s="48">
        <f>SUBTOTAL(3,$B$18:B307)</f>
        <v>290</v>
      </c>
      <c r="B307" s="8">
        <v>696244700686</v>
      </c>
      <c r="C307" s="1" t="s">
        <v>804</v>
      </c>
      <c r="D307" s="1" t="s">
        <v>846</v>
      </c>
      <c r="E307" s="1">
        <v>200</v>
      </c>
      <c r="F307" s="39"/>
      <c r="G307" s="3">
        <v>594.39</v>
      </c>
      <c r="H307" s="3">
        <f t="shared" si="35"/>
        <v>0</v>
      </c>
      <c r="I307" s="188">
        <f t="shared" si="33"/>
        <v>653.82899999999995</v>
      </c>
      <c r="J307" s="189">
        <f t="shared" si="34"/>
        <v>0</v>
      </c>
      <c r="K307" s="161" t="s">
        <v>1225</v>
      </c>
      <c r="L307" s="44" t="s">
        <v>0</v>
      </c>
      <c r="M307" s="5">
        <v>27.160799999999998</v>
      </c>
      <c r="N307" s="179">
        <v>27.4</v>
      </c>
      <c r="O307" s="224">
        <v>12.852399999999999</v>
      </c>
      <c r="P307" s="180">
        <v>1.43</v>
      </c>
      <c r="Q307" s="180">
        <v>0</v>
      </c>
      <c r="R307" s="180">
        <v>2.5999999999999999E-2</v>
      </c>
      <c r="S307" s="218">
        <v>25.704799999999999</v>
      </c>
    </row>
    <row r="308" spans="1:19" ht="12.75">
      <c r="A308" s="48">
        <f>SUBTOTAL(3,$B$18:B308)</f>
        <v>291</v>
      </c>
      <c r="B308" s="8">
        <v>696244700709</v>
      </c>
      <c r="C308" s="1" t="s">
        <v>832</v>
      </c>
      <c r="D308" s="1" t="s">
        <v>840</v>
      </c>
      <c r="E308" s="1">
        <v>20</v>
      </c>
      <c r="F308" s="39"/>
      <c r="G308" s="3">
        <v>74.3</v>
      </c>
      <c r="H308" s="3">
        <f t="shared" si="35"/>
        <v>0</v>
      </c>
      <c r="I308" s="188">
        <f t="shared" si="33"/>
        <v>81.72999999999999</v>
      </c>
      <c r="J308" s="189">
        <f t="shared" si="34"/>
        <v>0</v>
      </c>
      <c r="K308" s="161" t="s">
        <v>1225</v>
      </c>
      <c r="L308" s="44" t="s">
        <v>0</v>
      </c>
      <c r="M308" s="5">
        <v>3.1404800000000002</v>
      </c>
      <c r="N308" s="179"/>
      <c r="O308" s="224">
        <v>12.852399999999999</v>
      </c>
      <c r="P308" s="180">
        <v>0.158</v>
      </c>
      <c r="Q308" s="180">
        <v>0.38600000000000001</v>
      </c>
      <c r="R308" s="180">
        <v>2.5999999999999999E-2</v>
      </c>
      <c r="S308" s="218">
        <v>2.5704799999999999</v>
      </c>
    </row>
    <row r="309" spans="1:19" ht="12.75">
      <c r="A309" s="48">
        <f>SUBTOTAL(3,$B$18:B309)</f>
        <v>292</v>
      </c>
      <c r="B309" s="40" t="s">
        <v>822</v>
      </c>
      <c r="C309" s="35"/>
      <c r="D309" s="35"/>
      <c r="E309" s="41"/>
      <c r="F309" s="35"/>
      <c r="G309" s="35"/>
      <c r="H309" s="36"/>
      <c r="I309" s="36"/>
      <c r="J309" s="36"/>
      <c r="K309" s="49" t="s">
        <v>1223</v>
      </c>
      <c r="L309" s="154"/>
      <c r="M309" s="49"/>
      <c r="N309" s="49"/>
      <c r="O309" s="49"/>
      <c r="P309" s="49"/>
      <c r="Q309" s="49"/>
      <c r="R309" s="49"/>
      <c r="S309" s="221"/>
    </row>
    <row r="310" spans="1:19" ht="12.75">
      <c r="A310" s="48">
        <f>SUBTOTAL(3,$B$18:B310)</f>
        <v>293</v>
      </c>
      <c r="B310" s="139">
        <v>696244702307</v>
      </c>
      <c r="C310" s="140" t="s">
        <v>1179</v>
      </c>
      <c r="D310" s="141" t="s">
        <v>1180</v>
      </c>
      <c r="E310" s="142">
        <v>700</v>
      </c>
      <c r="F310" s="143"/>
      <c r="G310" s="148">
        <v>365.46</v>
      </c>
      <c r="H310" s="147">
        <f t="shared" ref="H310:H311" si="38">(ROUND(G310*(1-$E$5)*(1-$G$5)*(1-$H$5),2)*F310)</f>
        <v>0</v>
      </c>
      <c r="I310" s="188">
        <f t="shared" si="33"/>
        <v>402.00599999999997</v>
      </c>
      <c r="J310" s="189">
        <f t="shared" si="34"/>
        <v>0</v>
      </c>
      <c r="K310" s="159" t="s">
        <v>1222</v>
      </c>
      <c r="L310" s="155">
        <v>46143</v>
      </c>
      <c r="N310" s="179">
        <v>15.23</v>
      </c>
      <c r="O310" s="224">
        <v>2.1749999999999998</v>
      </c>
      <c r="P310" s="223"/>
      <c r="Q310" s="223"/>
      <c r="R310" s="223"/>
      <c r="S310" s="218"/>
    </row>
    <row r="311" spans="1:19" ht="12.75">
      <c r="A311" s="48">
        <f>SUBTOTAL(3,$B$18:B311)</f>
        <v>294</v>
      </c>
      <c r="B311" s="139">
        <v>696244702321</v>
      </c>
      <c r="C311" s="140" t="s">
        <v>1181</v>
      </c>
      <c r="D311" s="141" t="s">
        <v>1182</v>
      </c>
      <c r="E311" s="142">
        <v>40</v>
      </c>
      <c r="F311" s="143"/>
      <c r="G311" s="148">
        <v>26.11</v>
      </c>
      <c r="H311" s="147">
        <f t="shared" si="38"/>
        <v>0</v>
      </c>
      <c r="I311" s="188">
        <f t="shared" si="33"/>
        <v>28.721</v>
      </c>
      <c r="J311" s="189">
        <f t="shared" si="34"/>
        <v>0</v>
      </c>
      <c r="K311" s="159" t="s">
        <v>1222</v>
      </c>
      <c r="L311" s="155">
        <v>46143</v>
      </c>
      <c r="N311" s="179"/>
      <c r="O311" s="224">
        <v>2.1749999999999998</v>
      </c>
      <c r="P311" s="223"/>
      <c r="Q311" s="223"/>
      <c r="R311" s="223"/>
      <c r="S311" s="218"/>
    </row>
    <row r="312" spans="1:19" ht="12.75">
      <c r="A312" s="48">
        <f>SUBTOTAL(3,$B$18:B312)</f>
        <v>295</v>
      </c>
      <c r="B312" s="8">
        <v>696244701287</v>
      </c>
      <c r="C312" s="1" t="s">
        <v>805</v>
      </c>
      <c r="D312" s="1" t="s">
        <v>816</v>
      </c>
      <c r="E312" s="1">
        <v>500</v>
      </c>
      <c r="F312" s="39"/>
      <c r="G312" s="3">
        <v>317.50559999999996</v>
      </c>
      <c r="H312" s="3">
        <f t="shared" ref="H312:H321" si="39">(ROUND(G312*(1-$E$5)*(1-$G$5)*(1-$H$5),2)*F312)</f>
        <v>0</v>
      </c>
      <c r="I312" s="188">
        <f t="shared" si="33"/>
        <v>349.25615999999997</v>
      </c>
      <c r="J312" s="189">
        <f t="shared" si="34"/>
        <v>0</v>
      </c>
      <c r="K312" s="2" t="s">
        <v>1222</v>
      </c>
      <c r="L312" s="44" t="s">
        <v>0</v>
      </c>
      <c r="M312" s="5">
        <f t="shared" ref="M312:M320" si="40">P312/100*F312+S312</f>
        <v>15.281499999999998</v>
      </c>
      <c r="N312" s="179">
        <v>15.3</v>
      </c>
      <c r="O312" s="222">
        <v>3.0562999999999998</v>
      </c>
      <c r="P312" s="223">
        <v>1.43</v>
      </c>
      <c r="Q312" s="223">
        <v>0</v>
      </c>
      <c r="R312" s="223">
        <v>0</v>
      </c>
      <c r="S312" s="218">
        <f t="shared" ref="S312:S320" si="41">O312/100*E312+R312</f>
        <v>15.281499999999998</v>
      </c>
    </row>
    <row r="313" spans="1:19" ht="12.75">
      <c r="A313" s="48">
        <f>SUBTOTAL(3,$B$18:B313)</f>
        <v>296</v>
      </c>
      <c r="B313" s="8">
        <v>696244701300</v>
      </c>
      <c r="C313" s="1" t="s">
        <v>852</v>
      </c>
      <c r="D313" s="1" t="s">
        <v>847</v>
      </c>
      <c r="E313" s="1">
        <v>40</v>
      </c>
      <c r="F313" s="39"/>
      <c r="G313" s="3">
        <v>31.426199999999998</v>
      </c>
      <c r="H313" s="3">
        <f t="shared" si="39"/>
        <v>0</v>
      </c>
      <c r="I313" s="188">
        <f t="shared" si="33"/>
        <v>34.568819999999995</v>
      </c>
      <c r="J313" s="189">
        <f t="shared" si="34"/>
        <v>0</v>
      </c>
      <c r="K313" s="2" t="s">
        <v>1222</v>
      </c>
      <c r="L313" s="44" t="s">
        <v>0</v>
      </c>
      <c r="M313" s="5">
        <f t="shared" si="40"/>
        <v>1.2223999999999999</v>
      </c>
      <c r="N313" s="179"/>
      <c r="O313" s="222">
        <v>3.056</v>
      </c>
      <c r="P313" s="223"/>
      <c r="Q313" s="223"/>
      <c r="R313" s="223"/>
      <c r="S313" s="218">
        <f t="shared" si="41"/>
        <v>1.2223999999999999</v>
      </c>
    </row>
    <row r="314" spans="1:19" ht="13.15" customHeight="1">
      <c r="A314" s="48">
        <f>SUBTOTAL(3,$B$18:B314)</f>
        <v>297</v>
      </c>
      <c r="B314" s="8">
        <v>696244701348</v>
      </c>
      <c r="C314" s="1" t="s">
        <v>806</v>
      </c>
      <c r="D314" s="1" t="s">
        <v>817</v>
      </c>
      <c r="E314" s="1">
        <v>500</v>
      </c>
      <c r="F314" s="39"/>
      <c r="G314" s="3">
        <v>415.30320000000006</v>
      </c>
      <c r="H314" s="3">
        <f t="shared" si="39"/>
        <v>0</v>
      </c>
      <c r="I314" s="188">
        <f t="shared" si="33"/>
        <v>456.83352000000008</v>
      </c>
      <c r="J314" s="189">
        <f t="shared" si="34"/>
        <v>0</v>
      </c>
      <c r="K314" s="2" t="s">
        <v>1222</v>
      </c>
      <c r="L314" s="44" t="s">
        <v>0</v>
      </c>
      <c r="M314" s="5">
        <f t="shared" si="40"/>
        <v>18.594999999999999</v>
      </c>
      <c r="N314" s="179">
        <v>18.5</v>
      </c>
      <c r="O314" s="222">
        <v>3.7189999999999999</v>
      </c>
      <c r="P314" s="223">
        <v>1.43</v>
      </c>
      <c r="Q314" s="223">
        <v>0</v>
      </c>
      <c r="R314" s="223">
        <v>0</v>
      </c>
      <c r="S314" s="218">
        <f t="shared" si="41"/>
        <v>18.594999999999999</v>
      </c>
    </row>
    <row r="315" spans="1:19" ht="14.45" customHeight="1">
      <c r="A315" s="48">
        <f>SUBTOTAL(3,$B$18:B315)</f>
        <v>298</v>
      </c>
      <c r="B315" s="8">
        <v>696244701362</v>
      </c>
      <c r="C315" s="1" t="s">
        <v>853</v>
      </c>
      <c r="D315" s="1" t="s">
        <v>848</v>
      </c>
      <c r="E315" s="1">
        <v>40</v>
      </c>
      <c r="F315" s="39"/>
      <c r="G315" s="3">
        <v>42.136200000000002</v>
      </c>
      <c r="H315" s="3">
        <f t="shared" si="39"/>
        <v>0</v>
      </c>
      <c r="I315" s="188">
        <f t="shared" si="33"/>
        <v>46.349820000000001</v>
      </c>
      <c r="J315" s="189">
        <f t="shared" si="34"/>
        <v>0</v>
      </c>
      <c r="K315" s="2" t="s">
        <v>1222</v>
      </c>
      <c r="L315" s="44" t="s">
        <v>0</v>
      </c>
      <c r="M315" s="5">
        <f t="shared" si="40"/>
        <v>1.4876</v>
      </c>
      <c r="N315" s="179"/>
      <c r="O315" s="222">
        <v>3.7189999999999999</v>
      </c>
      <c r="P315" s="223"/>
      <c r="Q315" s="223"/>
      <c r="R315" s="223"/>
      <c r="S315" s="218">
        <f t="shared" si="41"/>
        <v>1.4876</v>
      </c>
    </row>
    <row r="316" spans="1:19" ht="12.75">
      <c r="A316" s="48">
        <f>SUBTOTAL(3,$B$18:B316)</f>
        <v>299</v>
      </c>
      <c r="B316" s="8">
        <v>696244701409</v>
      </c>
      <c r="C316" s="1" t="s">
        <v>807</v>
      </c>
      <c r="D316" s="1" t="s">
        <v>818</v>
      </c>
      <c r="E316" s="1">
        <v>300</v>
      </c>
      <c r="F316" s="39"/>
      <c r="G316" s="3">
        <v>345.78000000000003</v>
      </c>
      <c r="H316" s="3">
        <f t="shared" si="39"/>
        <v>0</v>
      </c>
      <c r="I316" s="188">
        <f t="shared" si="33"/>
        <v>380.35800000000006</v>
      </c>
      <c r="J316" s="189">
        <f t="shared" si="34"/>
        <v>0</v>
      </c>
      <c r="K316" s="2" t="s">
        <v>1222</v>
      </c>
      <c r="L316" s="44" t="s">
        <v>0</v>
      </c>
      <c r="M316" s="5">
        <f t="shared" si="40"/>
        <v>13.08</v>
      </c>
      <c r="N316" s="179">
        <v>14.5</v>
      </c>
      <c r="O316" s="222">
        <v>4.3600000000000003</v>
      </c>
      <c r="P316" s="223">
        <v>1.43</v>
      </c>
      <c r="Q316" s="223">
        <v>0</v>
      </c>
      <c r="R316" s="223">
        <v>0</v>
      </c>
      <c r="S316" s="218">
        <f t="shared" si="41"/>
        <v>13.08</v>
      </c>
    </row>
    <row r="317" spans="1:19" ht="13.15" customHeight="1">
      <c r="A317" s="48">
        <f>SUBTOTAL(3,$B$18:B317)</f>
        <v>300</v>
      </c>
      <c r="B317" s="8">
        <v>696244701423</v>
      </c>
      <c r="C317" s="1" t="s">
        <v>854</v>
      </c>
      <c r="D317" s="1" t="s">
        <v>849</v>
      </c>
      <c r="E317" s="1">
        <v>40</v>
      </c>
      <c r="F317" s="39"/>
      <c r="G317" s="3">
        <v>57.538199999999996</v>
      </c>
      <c r="H317" s="3">
        <f t="shared" si="39"/>
        <v>0</v>
      </c>
      <c r="I317" s="188">
        <f t="shared" si="33"/>
        <v>63.292019999999994</v>
      </c>
      <c r="J317" s="189">
        <f t="shared" si="34"/>
        <v>0</v>
      </c>
      <c r="K317" s="2" t="s">
        <v>1222</v>
      </c>
      <c r="L317" s="44" t="s">
        <v>0</v>
      </c>
      <c r="M317" s="5">
        <f t="shared" si="40"/>
        <v>1.744</v>
      </c>
      <c r="N317" s="179"/>
      <c r="O317" s="222">
        <v>4.3600000000000003</v>
      </c>
      <c r="P317" s="223"/>
      <c r="Q317" s="223"/>
      <c r="R317" s="223"/>
      <c r="S317" s="218">
        <f t="shared" si="41"/>
        <v>1.744</v>
      </c>
    </row>
    <row r="318" spans="1:19" ht="14.45" customHeight="1">
      <c r="A318" s="48">
        <f>SUBTOTAL(3,$B$18:B318)</f>
        <v>301</v>
      </c>
      <c r="B318" s="8">
        <v>696244701645</v>
      </c>
      <c r="C318" s="1" t="s">
        <v>808</v>
      </c>
      <c r="D318" s="1" t="s">
        <v>819</v>
      </c>
      <c r="E318" s="1">
        <v>300</v>
      </c>
      <c r="F318" s="39"/>
      <c r="G318" s="3">
        <v>435.57059999999996</v>
      </c>
      <c r="H318" s="3">
        <f t="shared" si="39"/>
        <v>0</v>
      </c>
      <c r="I318" s="188">
        <f t="shared" si="33"/>
        <v>479.12765999999993</v>
      </c>
      <c r="J318" s="189">
        <f t="shared" si="34"/>
        <v>0</v>
      </c>
      <c r="K318" s="2" t="s">
        <v>1222</v>
      </c>
      <c r="L318" s="44" t="s">
        <v>0</v>
      </c>
      <c r="M318" s="5">
        <f t="shared" si="40"/>
        <v>15</v>
      </c>
      <c r="N318" s="179">
        <v>16.399999999999999</v>
      </c>
      <c r="O318" s="222">
        <v>5</v>
      </c>
      <c r="P318" s="223">
        <v>1.43</v>
      </c>
      <c r="Q318" s="223">
        <v>0</v>
      </c>
      <c r="R318" s="223">
        <v>0</v>
      </c>
      <c r="S318" s="218">
        <f t="shared" si="41"/>
        <v>15</v>
      </c>
    </row>
    <row r="319" spans="1:19" ht="12.75">
      <c r="A319" s="48">
        <f>SUBTOTAL(3,$B$18:B319)</f>
        <v>302</v>
      </c>
      <c r="B319" s="8">
        <v>696244701669</v>
      </c>
      <c r="C319" s="1" t="s">
        <v>855</v>
      </c>
      <c r="D319" s="1" t="s">
        <v>850</v>
      </c>
      <c r="E319" s="1">
        <v>40</v>
      </c>
      <c r="F319" s="39"/>
      <c r="G319" s="3">
        <v>73.929600000000008</v>
      </c>
      <c r="H319" s="3">
        <f t="shared" si="39"/>
        <v>0</v>
      </c>
      <c r="I319" s="188">
        <f t="shared" si="33"/>
        <v>81.32256000000001</v>
      </c>
      <c r="J319" s="189">
        <f t="shared" si="34"/>
        <v>0</v>
      </c>
      <c r="K319" s="2" t="s">
        <v>1222</v>
      </c>
      <c r="L319" s="44" t="s">
        <v>0</v>
      </c>
      <c r="M319" s="5">
        <f t="shared" si="40"/>
        <v>2</v>
      </c>
      <c r="N319" s="179"/>
      <c r="O319" s="222">
        <v>5</v>
      </c>
      <c r="P319" s="223"/>
      <c r="Q319" s="223"/>
      <c r="R319" s="223"/>
      <c r="S319" s="218">
        <f t="shared" si="41"/>
        <v>2</v>
      </c>
    </row>
    <row r="320" spans="1:19" ht="13.15" customHeight="1">
      <c r="A320" s="48">
        <f>SUBTOTAL(3,$B$18:B320)</f>
        <v>303</v>
      </c>
      <c r="B320" s="8">
        <v>696244701706</v>
      </c>
      <c r="C320" s="1" t="s">
        <v>809</v>
      </c>
      <c r="D320" s="1" t="s">
        <v>820</v>
      </c>
      <c r="E320" s="1">
        <v>300</v>
      </c>
      <c r="F320" s="39"/>
      <c r="G320" s="3">
        <v>548.47440000000006</v>
      </c>
      <c r="H320" s="3">
        <f t="shared" si="39"/>
        <v>0</v>
      </c>
      <c r="I320" s="188">
        <f t="shared" si="33"/>
        <v>603.32184000000007</v>
      </c>
      <c r="J320" s="189">
        <f t="shared" si="34"/>
        <v>0</v>
      </c>
      <c r="K320" s="2" t="s">
        <v>1222</v>
      </c>
      <c r="L320" s="44" t="s">
        <v>0</v>
      </c>
      <c r="M320" s="5">
        <f t="shared" si="40"/>
        <v>17.16</v>
      </c>
      <c r="N320" s="179">
        <v>18.600000000000001</v>
      </c>
      <c r="O320" s="222">
        <v>5.72</v>
      </c>
      <c r="P320" s="223">
        <v>1.43</v>
      </c>
      <c r="Q320" s="223">
        <v>0</v>
      </c>
      <c r="R320" s="223">
        <v>0</v>
      </c>
      <c r="S320" s="218">
        <f t="shared" si="41"/>
        <v>17.16</v>
      </c>
    </row>
    <row r="321" spans="1:19" ht="14.45" customHeight="1">
      <c r="A321" s="48">
        <f>SUBTOTAL(3,$B$18:B321)</f>
        <v>304</v>
      </c>
      <c r="B321" s="8">
        <v>696244701720</v>
      </c>
      <c r="C321" s="1" t="s">
        <v>856</v>
      </c>
      <c r="D321" s="1" t="s">
        <v>851</v>
      </c>
      <c r="E321" s="1">
        <v>40</v>
      </c>
      <c r="F321" s="39"/>
      <c r="G321" s="3">
        <v>94.554000000000002</v>
      </c>
      <c r="H321" s="3">
        <f t="shared" si="39"/>
        <v>0</v>
      </c>
      <c r="I321" s="188">
        <f t="shared" si="33"/>
        <v>104.0094</v>
      </c>
      <c r="J321" s="189">
        <f t="shared" si="34"/>
        <v>0</v>
      </c>
      <c r="K321" s="2" t="s">
        <v>1222</v>
      </c>
      <c r="L321" s="44" t="s">
        <v>0</v>
      </c>
      <c r="M321" s="140"/>
      <c r="N321" s="179"/>
      <c r="O321" s="222">
        <v>5.72</v>
      </c>
      <c r="P321" s="222"/>
      <c r="Q321" s="140"/>
      <c r="R321" s="140"/>
      <c r="S321" s="225"/>
    </row>
    <row r="322" spans="1:19" ht="12.75">
      <c r="A322" s="48">
        <f>SUBTOTAL(3,$B$18:B322)</f>
        <v>305</v>
      </c>
      <c r="B322" s="40" t="s">
        <v>139</v>
      </c>
      <c r="C322" s="35"/>
      <c r="D322" s="35"/>
      <c r="E322" s="41"/>
      <c r="F322" s="35"/>
      <c r="G322" s="35"/>
      <c r="H322" s="36"/>
      <c r="I322" s="36"/>
      <c r="J322" s="36"/>
      <c r="K322" s="49" t="s">
        <v>1223</v>
      </c>
      <c r="L322" s="154"/>
      <c r="M322" s="38"/>
      <c r="N322" s="38"/>
      <c r="O322" s="38"/>
      <c r="P322" s="38"/>
      <c r="Q322" s="38"/>
      <c r="R322" s="38"/>
      <c r="S322" s="217"/>
    </row>
    <row r="323" spans="1:19" ht="13.15" customHeight="1">
      <c r="A323" s="48">
        <f>SUBTOTAL(3,$B$18:B323)</f>
        <v>306</v>
      </c>
      <c r="B323" s="8">
        <v>696244404096</v>
      </c>
      <c r="C323" s="1" t="s">
        <v>903</v>
      </c>
      <c r="D323" s="1" t="s">
        <v>901</v>
      </c>
      <c r="E323" s="7">
        <v>10000</v>
      </c>
      <c r="F323" s="39"/>
      <c r="G323" s="3">
        <v>694.52</v>
      </c>
      <c r="H323" s="3">
        <f t="shared" ref="H323:H352" si="42">(ROUND(G323*(1-$E$5)*(1-$G$5)*(1-$H$5),2)*F323)</f>
        <v>0</v>
      </c>
      <c r="I323" s="188">
        <f t="shared" si="33"/>
        <v>763.97199999999998</v>
      </c>
      <c r="J323" s="189">
        <f t="shared" si="34"/>
        <v>0</v>
      </c>
      <c r="K323" s="2" t="s">
        <v>1226</v>
      </c>
      <c r="L323" s="44" t="s">
        <v>0</v>
      </c>
      <c r="M323" s="5">
        <f>(O323/100)*E323+P323+Q323+R323</f>
        <v>29.81</v>
      </c>
      <c r="N323" s="179">
        <v>29.81</v>
      </c>
      <c r="O323" s="180">
        <v>0.2838</v>
      </c>
      <c r="P323" s="180">
        <v>1.43</v>
      </c>
      <c r="Q323" s="180">
        <v>0</v>
      </c>
      <c r="R323" s="180">
        <v>0</v>
      </c>
      <c r="S323" s="218">
        <f>(O323/100)*E323</f>
        <v>28.38</v>
      </c>
    </row>
    <row r="324" spans="1:19" ht="14.45" customHeight="1">
      <c r="A324" s="48">
        <f>SUBTOTAL(3,$B$18:B324)</f>
        <v>307</v>
      </c>
      <c r="B324" s="8">
        <v>696244404119</v>
      </c>
      <c r="C324" s="1" t="s">
        <v>904</v>
      </c>
      <c r="D324" s="1" t="s">
        <v>902</v>
      </c>
      <c r="E324" s="7">
        <v>100</v>
      </c>
      <c r="F324" s="39"/>
      <c r="G324" s="3">
        <v>8.42</v>
      </c>
      <c r="H324" s="3">
        <f t="shared" si="42"/>
        <v>0</v>
      </c>
      <c r="I324" s="188">
        <f t="shared" si="33"/>
        <v>9.2620000000000005</v>
      </c>
      <c r="J324" s="189">
        <f t="shared" si="34"/>
        <v>0</v>
      </c>
      <c r="K324" s="2" t="s">
        <v>1226</v>
      </c>
      <c r="L324" s="44" t="s">
        <v>0</v>
      </c>
      <c r="M324" s="5">
        <f>(O324/100)*E324+P324+Q324+R324</f>
        <v>0.5978</v>
      </c>
      <c r="N324" s="179">
        <v>0.5978</v>
      </c>
      <c r="O324" s="180">
        <v>0.2838</v>
      </c>
      <c r="P324" s="180">
        <v>7.8E-2</v>
      </c>
      <c r="Q324" s="180">
        <v>0.22800000000000001</v>
      </c>
      <c r="R324" s="180">
        <v>8.0000000000000002E-3</v>
      </c>
      <c r="S324" s="218">
        <f>(O324/100)*E324</f>
        <v>0.2838</v>
      </c>
    </row>
    <row r="325" spans="1:19" ht="12.75">
      <c r="A325" s="48">
        <f>SUBTOTAL(3,$B$18:B325)</f>
        <v>308</v>
      </c>
      <c r="B325" s="8">
        <v>696244404133</v>
      </c>
      <c r="C325" s="1" t="s">
        <v>905</v>
      </c>
      <c r="D325" s="1" t="s">
        <v>1075</v>
      </c>
      <c r="E325" s="7">
        <v>1050</v>
      </c>
      <c r="F325" s="39"/>
      <c r="G325" s="3">
        <v>67.25</v>
      </c>
      <c r="H325" s="3">
        <f t="shared" si="42"/>
        <v>0</v>
      </c>
      <c r="I325" s="188">
        <f t="shared" si="33"/>
        <v>73.974999999999994</v>
      </c>
      <c r="J325" s="189">
        <f t="shared" si="34"/>
        <v>0</v>
      </c>
      <c r="K325" s="2" t="s">
        <v>1226</v>
      </c>
      <c r="L325" s="44" t="s">
        <v>0</v>
      </c>
      <c r="M325" s="5">
        <f>(O325/100)*E325+P325+Q325+R325</f>
        <v>3.6518999999999999</v>
      </c>
      <c r="N325" s="179">
        <v>3.6518999999999999</v>
      </c>
      <c r="O325" s="180">
        <v>0.2838</v>
      </c>
      <c r="P325" s="180">
        <v>0.26400000000000001</v>
      </c>
      <c r="Q325" s="180">
        <v>0.4</v>
      </c>
      <c r="R325" s="180">
        <v>8.0000000000000002E-3</v>
      </c>
      <c r="S325" s="218">
        <f>(O325/100)*E325</f>
        <v>2.9798999999999998</v>
      </c>
    </row>
    <row r="326" spans="1:19" ht="13.15" customHeight="1">
      <c r="A326" s="48">
        <f>SUBTOTAL(3,$B$18:B326)</f>
        <v>309</v>
      </c>
      <c r="B326" s="8">
        <v>696244402177</v>
      </c>
      <c r="C326" s="1" t="s">
        <v>303</v>
      </c>
      <c r="D326" s="1" t="s">
        <v>706</v>
      </c>
      <c r="E326" s="7">
        <v>10000</v>
      </c>
      <c r="F326" s="39"/>
      <c r="G326" s="3">
        <v>817.38</v>
      </c>
      <c r="H326" s="3">
        <f t="shared" si="42"/>
        <v>0</v>
      </c>
      <c r="I326" s="188">
        <f t="shared" si="33"/>
        <v>899.11799999999994</v>
      </c>
      <c r="J326" s="189">
        <f t="shared" si="34"/>
        <v>0</v>
      </c>
      <c r="K326" s="2" t="s">
        <v>1226</v>
      </c>
      <c r="L326" s="44" t="s">
        <v>0</v>
      </c>
      <c r="M326" s="5">
        <v>36.22</v>
      </c>
      <c r="N326" s="179">
        <v>34.799600000000005</v>
      </c>
      <c r="O326" s="180">
        <v>0.34799999999999998</v>
      </c>
      <c r="P326" s="180">
        <v>1.43</v>
      </c>
      <c r="Q326" s="180">
        <v>0</v>
      </c>
      <c r="R326" s="180">
        <v>0</v>
      </c>
      <c r="S326" s="218">
        <v>34.79</v>
      </c>
    </row>
    <row r="327" spans="1:19" ht="14.45" customHeight="1">
      <c r="A327" s="48">
        <f>SUBTOTAL(3,$B$18:B327)</f>
        <v>310</v>
      </c>
      <c r="B327" s="8">
        <v>696244402191</v>
      </c>
      <c r="C327" s="1" t="s">
        <v>302</v>
      </c>
      <c r="D327" s="1" t="s">
        <v>707</v>
      </c>
      <c r="E327" s="7">
        <v>100</v>
      </c>
      <c r="F327" s="39"/>
      <c r="G327" s="3">
        <v>10.41</v>
      </c>
      <c r="H327" s="3">
        <f t="shared" si="42"/>
        <v>0</v>
      </c>
      <c r="I327" s="188">
        <f t="shared" si="33"/>
        <v>11.451000000000001</v>
      </c>
      <c r="J327" s="189">
        <f t="shared" si="34"/>
        <v>0</v>
      </c>
      <c r="K327" s="2" t="s">
        <v>1226</v>
      </c>
      <c r="L327" s="44" t="s">
        <v>0</v>
      </c>
      <c r="M327" s="5">
        <v>0.46399999999999997</v>
      </c>
      <c r="N327" s="179">
        <v>0.34799600000000003</v>
      </c>
      <c r="O327" s="180">
        <v>0.34799999999999998</v>
      </c>
      <c r="P327" s="180">
        <v>7.8E-2</v>
      </c>
      <c r="Q327" s="180">
        <v>0.22800000000000001</v>
      </c>
      <c r="R327" s="180">
        <v>8.0000000000000002E-3</v>
      </c>
      <c r="S327" s="218">
        <v>0.34799999999999998</v>
      </c>
    </row>
    <row r="328" spans="1:19" ht="12.75">
      <c r="A328" s="48">
        <f>SUBTOTAL(3,$B$18:B328)</f>
        <v>311</v>
      </c>
      <c r="B328" s="8">
        <v>696244402214</v>
      </c>
      <c r="C328" s="1" t="s">
        <v>301</v>
      </c>
      <c r="D328" s="1" t="s">
        <v>1076</v>
      </c>
      <c r="E328" s="7">
        <v>775</v>
      </c>
      <c r="F328" s="39"/>
      <c r="G328" s="3">
        <v>71.290000000000006</v>
      </c>
      <c r="H328" s="3">
        <f t="shared" si="42"/>
        <v>0</v>
      </c>
      <c r="I328" s="188">
        <f t="shared" si="33"/>
        <v>78.419000000000011</v>
      </c>
      <c r="J328" s="189">
        <f t="shared" si="34"/>
        <v>0</v>
      </c>
      <c r="K328" s="2" t="s">
        <v>1226</v>
      </c>
      <c r="L328" s="44" t="s">
        <v>0</v>
      </c>
      <c r="M328" s="5">
        <v>2.9610000000000003</v>
      </c>
      <c r="N328" s="179">
        <v>2.6969690000000002</v>
      </c>
      <c r="O328" s="180">
        <v>0.34799999999999998</v>
      </c>
      <c r="P328" s="180">
        <v>0.26400000000000001</v>
      </c>
      <c r="Q328" s="180">
        <v>0.4</v>
      </c>
      <c r="R328" s="180">
        <v>8.0000000000000002E-3</v>
      </c>
      <c r="S328" s="218">
        <v>2.6970000000000001</v>
      </c>
    </row>
    <row r="329" spans="1:19" ht="13.15" customHeight="1">
      <c r="A329" s="48">
        <f>SUBTOTAL(3,$B$18:B329)</f>
        <v>312</v>
      </c>
      <c r="B329" s="8">
        <v>696244400005</v>
      </c>
      <c r="C329" s="1" t="s">
        <v>138</v>
      </c>
      <c r="D329" s="1" t="s">
        <v>708</v>
      </c>
      <c r="E329" s="7">
        <v>6500</v>
      </c>
      <c r="F329" s="39"/>
      <c r="G329" s="3">
        <v>541.62</v>
      </c>
      <c r="H329" s="3">
        <f t="shared" si="42"/>
        <v>0</v>
      </c>
      <c r="I329" s="188">
        <f t="shared" si="33"/>
        <v>595.78200000000004</v>
      </c>
      <c r="J329" s="189">
        <f t="shared" si="34"/>
        <v>0</v>
      </c>
      <c r="K329" s="2" t="s">
        <v>1226</v>
      </c>
      <c r="L329" s="44" t="s">
        <v>0</v>
      </c>
      <c r="M329" s="5">
        <f>S329+P329</f>
        <v>28.209999999999997</v>
      </c>
      <c r="N329" s="179">
        <v>26.741</v>
      </c>
      <c r="O329" s="180">
        <v>0.41199999999999998</v>
      </c>
      <c r="P329" s="180">
        <v>1.43</v>
      </c>
      <c r="Q329" s="180">
        <v>0</v>
      </c>
      <c r="R329" s="180">
        <v>0</v>
      </c>
      <c r="S329" s="218">
        <f t="shared" ref="S329:S352" si="43">O329/100*E329+R329</f>
        <v>26.779999999999998</v>
      </c>
    </row>
    <row r="330" spans="1:19" ht="13.15" customHeight="1">
      <c r="A330" s="48">
        <f>SUBTOTAL(3,$B$18:B330)</f>
        <v>313</v>
      </c>
      <c r="B330" s="8">
        <v>696244400128</v>
      </c>
      <c r="C330" s="1" t="s">
        <v>137</v>
      </c>
      <c r="D330" s="1" t="s">
        <v>709</v>
      </c>
      <c r="E330" s="7">
        <v>100</v>
      </c>
      <c r="F330" s="39"/>
      <c r="G330" s="3">
        <v>10.63</v>
      </c>
      <c r="H330" s="3">
        <f t="shared" si="42"/>
        <v>0</v>
      </c>
      <c r="I330" s="188">
        <f t="shared" si="33"/>
        <v>11.693000000000001</v>
      </c>
      <c r="J330" s="189">
        <f t="shared" si="34"/>
        <v>0</v>
      </c>
      <c r="K330" s="2" t="s">
        <v>1226</v>
      </c>
      <c r="L330" s="44" t="s">
        <v>0</v>
      </c>
      <c r="M330" s="5">
        <f>(S330+P330)+(Q330/6)</f>
        <v>0.53600000000000003</v>
      </c>
      <c r="N330" s="179">
        <v>0.41140000000000004</v>
      </c>
      <c r="O330" s="180">
        <v>0.41199999999999998</v>
      </c>
      <c r="P330" s="180">
        <v>7.8E-2</v>
      </c>
      <c r="Q330" s="180">
        <v>0.22800000000000001</v>
      </c>
      <c r="R330" s="180">
        <v>8.0000000000000002E-3</v>
      </c>
      <c r="S330" s="218">
        <f t="shared" si="43"/>
        <v>0.42</v>
      </c>
    </row>
    <row r="331" spans="1:19" ht="13.15" customHeight="1">
      <c r="A331" s="48">
        <f>SUBTOTAL(3,$B$18:B331)</f>
        <v>314</v>
      </c>
      <c r="B331" s="8">
        <v>696244400074</v>
      </c>
      <c r="C331" s="1" t="s">
        <v>136</v>
      </c>
      <c r="D331" s="1" t="s">
        <v>1077</v>
      </c>
      <c r="E331" s="7">
        <v>700</v>
      </c>
      <c r="F331" s="39"/>
      <c r="G331" s="3">
        <v>71.290000000000006</v>
      </c>
      <c r="H331" s="3">
        <f t="shared" si="42"/>
        <v>0</v>
      </c>
      <c r="I331" s="188">
        <f t="shared" si="33"/>
        <v>78.419000000000011</v>
      </c>
      <c r="J331" s="189">
        <f t="shared" si="34"/>
        <v>0</v>
      </c>
      <c r="K331" s="2" t="s">
        <v>1226</v>
      </c>
      <c r="L331" s="44" t="s">
        <v>0</v>
      </c>
      <c r="M331" s="5">
        <f>S331+P331</f>
        <v>3.1559999999999997</v>
      </c>
      <c r="N331" s="179">
        <v>2.8797999999999999</v>
      </c>
      <c r="O331" s="180">
        <v>0.41199999999999998</v>
      </c>
      <c r="P331" s="180">
        <v>0.26400000000000001</v>
      </c>
      <c r="Q331" s="180">
        <v>0.4</v>
      </c>
      <c r="R331" s="180">
        <v>8.0000000000000002E-3</v>
      </c>
      <c r="S331" s="218">
        <f t="shared" si="43"/>
        <v>2.8919999999999995</v>
      </c>
    </row>
    <row r="332" spans="1:19" ht="13.15" customHeight="1">
      <c r="A332" s="48">
        <f>SUBTOTAL(3,$B$18:B332)</f>
        <v>315</v>
      </c>
      <c r="B332" s="8">
        <v>696244400012</v>
      </c>
      <c r="C332" s="1" t="s">
        <v>135</v>
      </c>
      <c r="D332" s="1" t="s">
        <v>710</v>
      </c>
      <c r="E332" s="7">
        <v>4500</v>
      </c>
      <c r="F332" s="39"/>
      <c r="G332" s="3">
        <v>472.13</v>
      </c>
      <c r="H332" s="3">
        <f t="shared" si="42"/>
        <v>0</v>
      </c>
      <c r="I332" s="188">
        <f t="shared" si="33"/>
        <v>519.34299999999996</v>
      </c>
      <c r="J332" s="189">
        <f t="shared" si="34"/>
        <v>0</v>
      </c>
      <c r="K332" s="2" t="s">
        <v>1226</v>
      </c>
      <c r="L332" s="44" t="s">
        <v>0</v>
      </c>
      <c r="M332" s="5">
        <f>S332+P332</f>
        <v>26.450000000000003</v>
      </c>
      <c r="N332" s="179">
        <v>25.047000000000001</v>
      </c>
      <c r="O332" s="180">
        <v>0.55600000000000005</v>
      </c>
      <c r="P332" s="180">
        <v>1.43</v>
      </c>
      <c r="Q332" s="180">
        <v>0</v>
      </c>
      <c r="R332" s="180">
        <v>0</v>
      </c>
      <c r="S332" s="218">
        <f t="shared" si="43"/>
        <v>25.020000000000003</v>
      </c>
    </row>
    <row r="333" spans="1:19" ht="14.45" customHeight="1">
      <c r="A333" s="48">
        <f>SUBTOTAL(3,$B$18:B333)</f>
        <v>316</v>
      </c>
      <c r="B333" s="8">
        <v>696244400135</v>
      </c>
      <c r="C333" s="1" t="s">
        <v>134</v>
      </c>
      <c r="D333" s="1" t="s">
        <v>711</v>
      </c>
      <c r="E333" s="7">
        <v>100</v>
      </c>
      <c r="F333" s="39"/>
      <c r="G333" s="3">
        <v>13.11</v>
      </c>
      <c r="H333" s="3">
        <f t="shared" si="42"/>
        <v>0</v>
      </c>
      <c r="I333" s="188">
        <f t="shared" si="33"/>
        <v>14.420999999999999</v>
      </c>
      <c r="J333" s="189">
        <f t="shared" si="34"/>
        <v>0</v>
      </c>
      <c r="K333" s="2" t="s">
        <v>1226</v>
      </c>
      <c r="L333" s="44" t="s">
        <v>0</v>
      </c>
      <c r="M333" s="5">
        <f>(S333+P333)+(Q333/6)</f>
        <v>0.68</v>
      </c>
      <c r="N333" s="179">
        <v>0.55660000000000009</v>
      </c>
      <c r="O333" s="180">
        <v>0.55600000000000005</v>
      </c>
      <c r="P333" s="180">
        <v>7.8E-2</v>
      </c>
      <c r="Q333" s="180">
        <v>0.22800000000000001</v>
      </c>
      <c r="R333" s="180">
        <v>8.0000000000000002E-3</v>
      </c>
      <c r="S333" s="218">
        <f t="shared" si="43"/>
        <v>0.56400000000000006</v>
      </c>
    </row>
    <row r="334" spans="1:19" ht="12.75">
      <c r="A334" s="48">
        <f>SUBTOTAL(3,$B$18:B334)</f>
        <v>317</v>
      </c>
      <c r="B334" s="8">
        <v>696244400081</v>
      </c>
      <c r="C334" s="1" t="s">
        <v>133</v>
      </c>
      <c r="D334" s="1" t="s">
        <v>1078</v>
      </c>
      <c r="E334" s="7">
        <v>565</v>
      </c>
      <c r="F334" s="39"/>
      <c r="G334" s="3">
        <v>71.290000000000006</v>
      </c>
      <c r="H334" s="3">
        <f t="shared" si="42"/>
        <v>0</v>
      </c>
      <c r="I334" s="188">
        <f t="shared" si="33"/>
        <v>78.419000000000011</v>
      </c>
      <c r="J334" s="189">
        <f t="shared" si="34"/>
        <v>0</v>
      </c>
      <c r="K334" s="2" t="s">
        <v>1226</v>
      </c>
      <c r="L334" s="44" t="s">
        <v>0</v>
      </c>
      <c r="M334" s="5">
        <f>S334+P334</f>
        <v>3.4134000000000002</v>
      </c>
      <c r="N334" s="179">
        <v>3.1447900000000004</v>
      </c>
      <c r="O334" s="180">
        <v>0.55600000000000005</v>
      </c>
      <c r="P334" s="180">
        <v>0.26400000000000001</v>
      </c>
      <c r="Q334" s="180">
        <v>0.4</v>
      </c>
      <c r="R334" s="180">
        <v>8.0000000000000002E-3</v>
      </c>
      <c r="S334" s="218">
        <f t="shared" si="43"/>
        <v>3.1494000000000004</v>
      </c>
    </row>
    <row r="335" spans="1:19" ht="13.15" customHeight="1">
      <c r="A335" s="48">
        <f>SUBTOTAL(3,$B$18:B335)</f>
        <v>318</v>
      </c>
      <c r="B335" s="8">
        <v>696244400029</v>
      </c>
      <c r="C335" s="1" t="s">
        <v>132</v>
      </c>
      <c r="D335" s="1" t="s">
        <v>712</v>
      </c>
      <c r="E335" s="7">
        <v>3500</v>
      </c>
      <c r="F335" s="39"/>
      <c r="G335" s="3">
        <v>441.34</v>
      </c>
      <c r="H335" s="3">
        <f t="shared" si="42"/>
        <v>0</v>
      </c>
      <c r="I335" s="188">
        <f t="shared" si="33"/>
        <v>485.47399999999999</v>
      </c>
      <c r="J335" s="189">
        <f t="shared" si="34"/>
        <v>0</v>
      </c>
      <c r="K335" s="2" t="s">
        <v>1226</v>
      </c>
      <c r="L335" s="44" t="s">
        <v>0</v>
      </c>
      <c r="M335" s="5">
        <f>S335+P335</f>
        <v>26.209999999999997</v>
      </c>
      <c r="N335" s="179">
        <v>24.717000000000006</v>
      </c>
      <c r="O335" s="180">
        <v>0.70799999999999996</v>
      </c>
      <c r="P335" s="180">
        <v>1.43</v>
      </c>
      <c r="Q335" s="180">
        <v>0</v>
      </c>
      <c r="R335" s="180">
        <v>0</v>
      </c>
      <c r="S335" s="218">
        <f t="shared" si="43"/>
        <v>24.779999999999998</v>
      </c>
    </row>
    <row r="336" spans="1:19" ht="14.45" customHeight="1">
      <c r="A336" s="48">
        <f>SUBTOTAL(3,$B$18:B336)</f>
        <v>319</v>
      </c>
      <c r="B336" s="8">
        <v>696244400142</v>
      </c>
      <c r="C336" s="1" t="s">
        <v>131</v>
      </c>
      <c r="D336" s="1" t="s">
        <v>713</v>
      </c>
      <c r="E336" s="7">
        <v>100</v>
      </c>
      <c r="F336" s="39"/>
      <c r="G336" s="3">
        <v>15.76</v>
      </c>
      <c r="H336" s="3">
        <f t="shared" si="42"/>
        <v>0</v>
      </c>
      <c r="I336" s="188">
        <f t="shared" si="33"/>
        <v>17.335999999999999</v>
      </c>
      <c r="J336" s="189">
        <f t="shared" si="34"/>
        <v>0</v>
      </c>
      <c r="K336" s="2" t="s">
        <v>1226</v>
      </c>
      <c r="L336" s="44" t="s">
        <v>0</v>
      </c>
      <c r="M336" s="5">
        <f>(S336+P336)+(Q336/6)</f>
        <v>0.83199999999999996</v>
      </c>
      <c r="N336" s="179">
        <v>0.70620000000000005</v>
      </c>
      <c r="O336" s="180">
        <v>0.70799999999999996</v>
      </c>
      <c r="P336" s="180">
        <v>7.8E-2</v>
      </c>
      <c r="Q336" s="180">
        <v>0.22800000000000001</v>
      </c>
      <c r="R336" s="180">
        <v>8.0000000000000002E-3</v>
      </c>
      <c r="S336" s="218">
        <f t="shared" si="43"/>
        <v>0.71599999999999997</v>
      </c>
    </row>
    <row r="337" spans="1:19" ht="12.75">
      <c r="A337" s="48">
        <f>SUBTOTAL(3,$B$18:B337)</f>
        <v>320</v>
      </c>
      <c r="B337" s="8">
        <v>696244400098</v>
      </c>
      <c r="C337" s="1" t="s">
        <v>130</v>
      </c>
      <c r="D337" s="1" t="s">
        <v>1079</v>
      </c>
      <c r="E337" s="7">
        <v>475</v>
      </c>
      <c r="F337" s="39"/>
      <c r="G337" s="3">
        <v>71.290000000000006</v>
      </c>
      <c r="H337" s="3">
        <f t="shared" si="42"/>
        <v>0</v>
      </c>
      <c r="I337" s="188">
        <f t="shared" si="33"/>
        <v>78.419000000000011</v>
      </c>
      <c r="J337" s="189">
        <f t="shared" si="34"/>
        <v>0</v>
      </c>
      <c r="K337" s="2" t="s">
        <v>1226</v>
      </c>
      <c r="L337" s="44" t="s">
        <v>0</v>
      </c>
      <c r="M337" s="5">
        <f>S337+P337</f>
        <v>3.6349999999999998</v>
      </c>
      <c r="N337" s="179">
        <v>3.3544500000000004</v>
      </c>
      <c r="O337" s="180">
        <v>0.70799999999999996</v>
      </c>
      <c r="P337" s="180">
        <v>0.26400000000000001</v>
      </c>
      <c r="Q337" s="180">
        <v>0.4</v>
      </c>
      <c r="R337" s="180">
        <v>8.0000000000000002E-3</v>
      </c>
      <c r="S337" s="218">
        <f t="shared" si="43"/>
        <v>3.3709999999999996</v>
      </c>
    </row>
    <row r="338" spans="1:19" ht="13.15" customHeight="1">
      <c r="A338" s="48">
        <f>SUBTOTAL(3,$B$18:B338)</f>
        <v>321</v>
      </c>
      <c r="B338" s="8">
        <v>696244400470</v>
      </c>
      <c r="C338" s="1" t="s">
        <v>129</v>
      </c>
      <c r="D338" s="1" t="s">
        <v>714</v>
      </c>
      <c r="E338" s="7">
        <v>3000</v>
      </c>
      <c r="F338" s="39"/>
      <c r="G338" s="3">
        <v>420.92</v>
      </c>
      <c r="H338" s="3">
        <f t="shared" si="42"/>
        <v>0</v>
      </c>
      <c r="I338" s="188">
        <f t="shared" si="33"/>
        <v>463.012</v>
      </c>
      <c r="J338" s="189">
        <f t="shared" si="34"/>
        <v>0</v>
      </c>
      <c r="K338" s="2" t="s">
        <v>1226</v>
      </c>
      <c r="L338" s="44" t="s">
        <v>0</v>
      </c>
      <c r="M338" s="5">
        <f>S338+P338</f>
        <v>24.53</v>
      </c>
      <c r="N338" s="179">
        <v>23.166000000000004</v>
      </c>
      <c r="O338" s="180">
        <v>0.77</v>
      </c>
      <c r="P338" s="180">
        <v>1.43</v>
      </c>
      <c r="Q338" s="180">
        <v>0</v>
      </c>
      <c r="R338" s="180">
        <v>0</v>
      </c>
      <c r="S338" s="218">
        <f t="shared" si="43"/>
        <v>23.1</v>
      </c>
    </row>
    <row r="339" spans="1:19" ht="14.45" customHeight="1">
      <c r="A339" s="48">
        <f>SUBTOTAL(3,$B$18:B339)</f>
        <v>322</v>
      </c>
      <c r="B339" s="8">
        <v>696244400494</v>
      </c>
      <c r="C339" s="1" t="s">
        <v>128</v>
      </c>
      <c r="D339" s="1" t="s">
        <v>715</v>
      </c>
      <c r="E339" s="7">
        <v>100</v>
      </c>
      <c r="F339" s="39"/>
      <c r="G339" s="3">
        <v>17.64</v>
      </c>
      <c r="H339" s="3">
        <f t="shared" si="42"/>
        <v>0</v>
      </c>
      <c r="I339" s="188">
        <f t="shared" si="33"/>
        <v>19.404</v>
      </c>
      <c r="J339" s="189">
        <f t="shared" si="34"/>
        <v>0</v>
      </c>
      <c r="K339" s="2" t="s">
        <v>1226</v>
      </c>
      <c r="L339" s="44" t="s">
        <v>0</v>
      </c>
      <c r="M339" s="5">
        <f>S339+P339</f>
        <v>0.85599999999999998</v>
      </c>
      <c r="N339" s="179">
        <v>0.78</v>
      </c>
      <c r="O339" s="180">
        <v>0.77</v>
      </c>
      <c r="P339" s="180">
        <v>7.8E-2</v>
      </c>
      <c r="Q339" s="180">
        <v>0.22800000000000001</v>
      </c>
      <c r="R339" s="180">
        <v>8.0000000000000002E-3</v>
      </c>
      <c r="S339" s="218">
        <f t="shared" si="43"/>
        <v>0.77800000000000002</v>
      </c>
    </row>
    <row r="340" spans="1:19" ht="12.75">
      <c r="A340" s="48">
        <f>SUBTOTAL(3,$B$18:B340)</f>
        <v>323</v>
      </c>
      <c r="B340" s="8">
        <v>696244400104</v>
      </c>
      <c r="C340" s="1" t="s">
        <v>127</v>
      </c>
      <c r="D340" s="1" t="s">
        <v>1080</v>
      </c>
      <c r="E340" s="1">
        <v>400</v>
      </c>
      <c r="F340" s="39"/>
      <c r="G340" s="3">
        <v>71.290000000000006</v>
      </c>
      <c r="H340" s="3">
        <f t="shared" si="42"/>
        <v>0</v>
      </c>
      <c r="I340" s="188">
        <f t="shared" si="33"/>
        <v>78.419000000000011</v>
      </c>
      <c r="J340" s="189">
        <f t="shared" si="34"/>
        <v>0</v>
      </c>
      <c r="K340" s="2" t="s">
        <v>1226</v>
      </c>
      <c r="L340" s="44" t="s">
        <v>0</v>
      </c>
      <c r="M340" s="5">
        <f>S340+P340</f>
        <v>3.3520000000000003</v>
      </c>
      <c r="N340" s="179">
        <v>3.0888000000000004</v>
      </c>
      <c r="O340" s="180">
        <v>0.77</v>
      </c>
      <c r="P340" s="180">
        <v>0.26400000000000001</v>
      </c>
      <c r="Q340" s="180">
        <v>0.4</v>
      </c>
      <c r="R340" s="180">
        <v>8.0000000000000002E-3</v>
      </c>
      <c r="S340" s="218">
        <f t="shared" si="43"/>
        <v>3.0880000000000001</v>
      </c>
    </row>
    <row r="341" spans="1:19" ht="12.75">
      <c r="A341" s="48">
        <f>SUBTOTAL(3,$B$18:B341)</f>
        <v>324</v>
      </c>
      <c r="B341" s="8">
        <v>696244400555</v>
      </c>
      <c r="C341" s="1" t="s">
        <v>126</v>
      </c>
      <c r="D341" s="1" t="s">
        <v>716</v>
      </c>
      <c r="E341" s="7">
        <v>2000</v>
      </c>
      <c r="F341" s="39"/>
      <c r="G341" s="3">
        <v>275.95999999999998</v>
      </c>
      <c r="H341" s="3">
        <f t="shared" si="42"/>
        <v>0</v>
      </c>
      <c r="I341" s="188">
        <f t="shared" si="33"/>
        <v>303.55599999999998</v>
      </c>
      <c r="J341" s="189">
        <f t="shared" si="34"/>
        <v>0</v>
      </c>
      <c r="K341" s="2" t="s">
        <v>1226</v>
      </c>
      <c r="L341" s="44" t="s">
        <v>0</v>
      </c>
      <c r="M341" s="5">
        <f>S341+P341</f>
        <v>18.47</v>
      </c>
      <c r="N341" s="179">
        <v>17.512</v>
      </c>
      <c r="O341" s="180">
        <v>0.85199999999999998</v>
      </c>
      <c r="P341" s="180">
        <v>1.43</v>
      </c>
      <c r="Q341" s="180">
        <v>0</v>
      </c>
      <c r="R341" s="180">
        <v>0</v>
      </c>
      <c r="S341" s="218">
        <f t="shared" si="43"/>
        <v>17.04</v>
      </c>
    </row>
    <row r="342" spans="1:19" ht="14.45" customHeight="1">
      <c r="A342" s="48">
        <f>SUBTOTAL(3,$B$18:B342)</f>
        <v>325</v>
      </c>
      <c r="B342" s="8">
        <v>696244400579</v>
      </c>
      <c r="C342" s="1" t="s">
        <v>125</v>
      </c>
      <c r="D342" s="1" t="s">
        <v>717</v>
      </c>
      <c r="E342" s="7">
        <v>100</v>
      </c>
      <c r="F342" s="39"/>
      <c r="G342" s="3">
        <v>18.36</v>
      </c>
      <c r="H342" s="3">
        <f t="shared" si="42"/>
        <v>0</v>
      </c>
      <c r="I342" s="188">
        <f t="shared" si="33"/>
        <v>20.195999999999998</v>
      </c>
      <c r="J342" s="189">
        <f t="shared" si="34"/>
        <v>0</v>
      </c>
      <c r="K342" s="2" t="s">
        <v>1226</v>
      </c>
      <c r="L342" s="44" t="s">
        <v>0</v>
      </c>
      <c r="M342" s="5">
        <f>(S342+P342)+(Q342/6)</f>
        <v>0.97599999999999998</v>
      </c>
      <c r="N342" s="179">
        <v>0.87560000000000016</v>
      </c>
      <c r="O342" s="180">
        <v>0.85199999999999998</v>
      </c>
      <c r="P342" s="180">
        <v>7.8E-2</v>
      </c>
      <c r="Q342" s="180">
        <v>0.22800000000000001</v>
      </c>
      <c r="R342" s="180">
        <v>8.0000000000000002E-3</v>
      </c>
      <c r="S342" s="218">
        <f t="shared" si="43"/>
        <v>0.86</v>
      </c>
    </row>
    <row r="343" spans="1:19" ht="13.15" customHeight="1">
      <c r="A343" s="48">
        <f>SUBTOTAL(3,$B$18:B343)</f>
        <v>326</v>
      </c>
      <c r="B343" s="8">
        <v>696244400593</v>
      </c>
      <c r="C343" s="1" t="s">
        <v>124</v>
      </c>
      <c r="D343" s="1" t="s">
        <v>1081</v>
      </c>
      <c r="E343" s="7">
        <v>400</v>
      </c>
      <c r="F343" s="39"/>
      <c r="G343" s="3">
        <v>62.96</v>
      </c>
      <c r="H343" s="3">
        <f t="shared" si="42"/>
        <v>0</v>
      </c>
      <c r="I343" s="188">
        <f t="shared" si="33"/>
        <v>69.256</v>
      </c>
      <c r="J343" s="189">
        <f t="shared" si="34"/>
        <v>0</v>
      </c>
      <c r="K343" s="2" t="s">
        <v>1226</v>
      </c>
      <c r="L343" s="44" t="s">
        <v>0</v>
      </c>
      <c r="M343" s="5">
        <f>S343+P343</f>
        <v>3.6799999999999997</v>
      </c>
      <c r="N343" s="179">
        <v>3.5024000000000006</v>
      </c>
      <c r="O343" s="180">
        <v>0.85199999999999998</v>
      </c>
      <c r="P343" s="180">
        <v>0.26400000000000001</v>
      </c>
      <c r="Q343" s="180">
        <v>0.4</v>
      </c>
      <c r="R343" s="180">
        <v>8.0000000000000002E-3</v>
      </c>
      <c r="S343" s="218">
        <f t="shared" si="43"/>
        <v>3.4159999999999999</v>
      </c>
    </row>
    <row r="344" spans="1:19" ht="13.15" customHeight="1">
      <c r="A344" s="48">
        <f>SUBTOTAL(3,$B$18:B344)</f>
        <v>327</v>
      </c>
      <c r="B344" s="8">
        <v>696244400654</v>
      </c>
      <c r="C344" s="1" t="s">
        <v>123</v>
      </c>
      <c r="D344" s="1" t="s">
        <v>718</v>
      </c>
      <c r="E344" s="7">
        <v>2000</v>
      </c>
      <c r="F344" s="39"/>
      <c r="G344" s="3">
        <v>404.87</v>
      </c>
      <c r="H344" s="3">
        <f t="shared" si="42"/>
        <v>0</v>
      </c>
      <c r="I344" s="188">
        <f t="shared" si="33"/>
        <v>445.35700000000003</v>
      </c>
      <c r="J344" s="189">
        <f t="shared" si="34"/>
        <v>0</v>
      </c>
      <c r="K344" s="2" t="s">
        <v>1221</v>
      </c>
      <c r="L344" s="44" t="s">
        <v>0</v>
      </c>
      <c r="M344" s="5">
        <f>S344+P344</f>
        <v>23.11</v>
      </c>
      <c r="N344" s="179">
        <v>22.440000000000005</v>
      </c>
      <c r="O344" s="180">
        <v>1.0840000000000001</v>
      </c>
      <c r="P344" s="180">
        <v>1.43</v>
      </c>
      <c r="Q344" s="180">
        <v>0</v>
      </c>
      <c r="R344" s="180">
        <v>0</v>
      </c>
      <c r="S344" s="218">
        <f t="shared" si="43"/>
        <v>21.68</v>
      </c>
    </row>
    <row r="345" spans="1:19" ht="13.15" customHeight="1">
      <c r="A345" s="48">
        <f>SUBTOTAL(3,$B$18:B345)</f>
        <v>328</v>
      </c>
      <c r="B345" s="8">
        <v>696244400678</v>
      </c>
      <c r="C345" s="1" t="s">
        <v>122</v>
      </c>
      <c r="D345" s="1" t="s">
        <v>719</v>
      </c>
      <c r="E345" s="7">
        <v>100</v>
      </c>
      <c r="F345" s="39"/>
      <c r="G345" s="3">
        <v>26.09</v>
      </c>
      <c r="H345" s="3">
        <f t="shared" si="42"/>
        <v>0</v>
      </c>
      <c r="I345" s="188">
        <f t="shared" si="33"/>
        <v>28.698999999999998</v>
      </c>
      <c r="J345" s="189">
        <f t="shared" si="34"/>
        <v>0</v>
      </c>
      <c r="K345" s="2" t="s">
        <v>1221</v>
      </c>
      <c r="L345" s="44" t="s">
        <v>0</v>
      </c>
      <c r="M345" s="5">
        <f>(S345+P345)+(Q345/6)</f>
        <v>1.2100000000000002</v>
      </c>
      <c r="N345" s="179">
        <v>1.1220000000000001</v>
      </c>
      <c r="O345" s="180">
        <v>1.0840000000000001</v>
      </c>
      <c r="P345" s="180">
        <v>7.8E-2</v>
      </c>
      <c r="Q345" s="180">
        <v>0.22800000000000001</v>
      </c>
      <c r="R345" s="180">
        <v>0.01</v>
      </c>
      <c r="S345" s="218">
        <f t="shared" si="43"/>
        <v>1.0940000000000001</v>
      </c>
    </row>
    <row r="346" spans="1:19" ht="13.15" customHeight="1">
      <c r="A346" s="48">
        <f>SUBTOTAL(3,$B$18:B346)</f>
        <v>329</v>
      </c>
      <c r="B346" s="8">
        <v>696244400692</v>
      </c>
      <c r="C346" s="1" t="s">
        <v>121</v>
      </c>
      <c r="D346" s="1" t="s">
        <v>1082</v>
      </c>
      <c r="E346" s="7">
        <v>315</v>
      </c>
      <c r="F346" s="39"/>
      <c r="G346" s="3">
        <v>62.96</v>
      </c>
      <c r="H346" s="3">
        <f t="shared" si="42"/>
        <v>0</v>
      </c>
      <c r="I346" s="188">
        <f t="shared" si="33"/>
        <v>69.256</v>
      </c>
      <c r="J346" s="189">
        <f t="shared" si="34"/>
        <v>0</v>
      </c>
      <c r="K346" s="2" t="s">
        <v>1221</v>
      </c>
      <c r="L346" s="44" t="s">
        <v>0</v>
      </c>
      <c r="M346" s="5">
        <f>S346+P346</f>
        <v>3.6886000000000001</v>
      </c>
      <c r="N346" s="179">
        <v>3.5343000000000004</v>
      </c>
      <c r="O346" s="180">
        <v>1.0840000000000001</v>
      </c>
      <c r="P346" s="180">
        <v>0.26400000000000001</v>
      </c>
      <c r="Q346" s="180">
        <v>0.4</v>
      </c>
      <c r="R346" s="180">
        <v>0.01</v>
      </c>
      <c r="S346" s="218">
        <f t="shared" si="43"/>
        <v>3.4245999999999999</v>
      </c>
    </row>
    <row r="347" spans="1:19" ht="13.15" customHeight="1">
      <c r="A347" s="48">
        <f>SUBTOTAL(3,$B$18:B347)</f>
        <v>330</v>
      </c>
      <c r="B347" s="8">
        <v>696244400050</v>
      </c>
      <c r="C347" s="1" t="s">
        <v>120</v>
      </c>
      <c r="D347" s="1" t="s">
        <v>720</v>
      </c>
      <c r="E347" s="7">
        <v>1000</v>
      </c>
      <c r="F347" s="39"/>
      <c r="G347" s="3">
        <v>421.05</v>
      </c>
      <c r="H347" s="3">
        <f t="shared" si="42"/>
        <v>0</v>
      </c>
      <c r="I347" s="188">
        <f t="shared" si="33"/>
        <v>463.15500000000003</v>
      </c>
      <c r="J347" s="189">
        <f t="shared" si="34"/>
        <v>0</v>
      </c>
      <c r="K347" s="2" t="s">
        <v>1221</v>
      </c>
      <c r="L347" s="44" t="s">
        <v>0</v>
      </c>
      <c r="M347" s="5">
        <f>S347+P347</f>
        <v>15.65</v>
      </c>
      <c r="N347" s="179">
        <v>14.190000000000001</v>
      </c>
      <c r="O347" s="180">
        <v>1.4219999999999999</v>
      </c>
      <c r="P347" s="180">
        <v>1.43</v>
      </c>
      <c r="Q347" s="180">
        <v>0</v>
      </c>
      <c r="R347" s="180">
        <v>0</v>
      </c>
      <c r="S347" s="218">
        <f t="shared" si="43"/>
        <v>14.22</v>
      </c>
    </row>
    <row r="348" spans="1:19" ht="13.15" customHeight="1">
      <c r="A348" s="48">
        <f>SUBTOTAL(3,$B$18:B348)</f>
        <v>331</v>
      </c>
      <c r="B348" s="8">
        <v>696244400173</v>
      </c>
      <c r="C348" s="1" t="s">
        <v>119</v>
      </c>
      <c r="D348" s="1" t="s">
        <v>721</v>
      </c>
      <c r="E348" s="7">
        <v>50</v>
      </c>
      <c r="F348" s="39"/>
      <c r="G348" s="3">
        <v>26.9</v>
      </c>
      <c r="H348" s="3">
        <f t="shared" si="42"/>
        <v>0</v>
      </c>
      <c r="I348" s="188">
        <f t="shared" si="33"/>
        <v>29.59</v>
      </c>
      <c r="J348" s="189">
        <f t="shared" si="34"/>
        <v>0</v>
      </c>
      <c r="K348" s="2" t="s">
        <v>1221</v>
      </c>
      <c r="L348" s="44" t="s">
        <v>0</v>
      </c>
      <c r="M348" s="5">
        <f>(S348+P348)+(Q348/6)</f>
        <v>0.83699999999999997</v>
      </c>
      <c r="N348" s="179">
        <v>0.70950000000000013</v>
      </c>
      <c r="O348" s="180">
        <v>1.4219999999999999</v>
      </c>
      <c r="P348" s="180">
        <v>7.8E-2</v>
      </c>
      <c r="Q348" s="180">
        <v>0.22800000000000001</v>
      </c>
      <c r="R348" s="180">
        <v>0.01</v>
      </c>
      <c r="S348" s="218">
        <f t="shared" si="43"/>
        <v>0.72099999999999997</v>
      </c>
    </row>
    <row r="349" spans="1:19" ht="13.15" customHeight="1">
      <c r="A349" s="48">
        <f>SUBTOTAL(3,$B$18:B349)</f>
        <v>332</v>
      </c>
      <c r="B349" s="8">
        <v>696244400791</v>
      </c>
      <c r="C349" s="1" t="s">
        <v>964</v>
      </c>
      <c r="D349" s="1" t="s">
        <v>1083</v>
      </c>
      <c r="E349" s="7">
        <v>250</v>
      </c>
      <c r="F349" s="39"/>
      <c r="G349" s="3">
        <v>118.78</v>
      </c>
      <c r="H349" s="3">
        <f t="shared" si="42"/>
        <v>0</v>
      </c>
      <c r="I349" s="188">
        <f t="shared" ref="I349:I412" si="44">(G349*$E$15)+G349</f>
        <v>130.65800000000002</v>
      </c>
      <c r="J349" s="189">
        <f t="shared" ref="J349:J412" si="45">H349+(H349*$E$15)</f>
        <v>0</v>
      </c>
      <c r="K349" s="2" t="s">
        <v>1221</v>
      </c>
      <c r="L349" s="44" t="s">
        <v>0</v>
      </c>
      <c r="M349" s="5">
        <f>S349+P349</f>
        <v>3.8289999999999997</v>
      </c>
      <c r="N349" s="179">
        <v>3.5649999999999999</v>
      </c>
      <c r="O349" s="180">
        <v>1.4219999999999999</v>
      </c>
      <c r="P349" s="180">
        <v>0.26400000000000001</v>
      </c>
      <c r="Q349" s="180">
        <v>0.4</v>
      </c>
      <c r="R349" s="180">
        <v>0.01</v>
      </c>
      <c r="S349" s="218">
        <f t="shared" si="43"/>
        <v>3.5649999999999999</v>
      </c>
    </row>
    <row r="350" spans="1:19" ht="13.15" customHeight="1">
      <c r="A350" s="48">
        <f>SUBTOTAL(3,$B$18:B350)</f>
        <v>333</v>
      </c>
      <c r="B350" s="8">
        <v>696244400067</v>
      </c>
      <c r="C350" s="1" t="s">
        <v>118</v>
      </c>
      <c r="D350" s="1" t="s">
        <v>722</v>
      </c>
      <c r="E350" s="7">
        <v>800</v>
      </c>
      <c r="F350" s="39"/>
      <c r="G350" s="3">
        <v>352.92</v>
      </c>
      <c r="H350" s="3">
        <f t="shared" si="42"/>
        <v>0</v>
      </c>
      <c r="I350" s="188">
        <f t="shared" si="44"/>
        <v>388.21199999999999</v>
      </c>
      <c r="J350" s="189">
        <f t="shared" si="45"/>
        <v>0</v>
      </c>
      <c r="K350" s="2" t="s">
        <v>1221</v>
      </c>
      <c r="L350" s="44" t="s">
        <v>0</v>
      </c>
      <c r="M350" s="5">
        <f>S350+P350</f>
        <v>15.67</v>
      </c>
      <c r="N350" s="179">
        <v>14.203200000000002</v>
      </c>
      <c r="O350" s="180">
        <v>1.78</v>
      </c>
      <c r="P350" s="180">
        <v>1.43</v>
      </c>
      <c r="Q350" s="180">
        <v>0</v>
      </c>
      <c r="R350" s="180">
        <v>0</v>
      </c>
      <c r="S350" s="218">
        <f t="shared" si="43"/>
        <v>14.24</v>
      </c>
    </row>
    <row r="351" spans="1:19" ht="13.15" customHeight="1">
      <c r="A351" s="48">
        <f>SUBTOTAL(3,$B$18:B351)</f>
        <v>334</v>
      </c>
      <c r="B351" s="8">
        <v>696244400180</v>
      </c>
      <c r="C351" s="1" t="s">
        <v>117</v>
      </c>
      <c r="D351" s="1" t="s">
        <v>723</v>
      </c>
      <c r="E351" s="7">
        <v>50</v>
      </c>
      <c r="F351" s="39"/>
      <c r="G351" s="3">
        <v>28.25</v>
      </c>
      <c r="H351" s="3">
        <f t="shared" si="42"/>
        <v>0</v>
      </c>
      <c r="I351" s="188">
        <f t="shared" si="44"/>
        <v>31.074999999999999</v>
      </c>
      <c r="J351" s="189">
        <f t="shared" si="45"/>
        <v>0</v>
      </c>
      <c r="K351" s="2" t="s">
        <v>1221</v>
      </c>
      <c r="L351" s="44" t="s">
        <v>0</v>
      </c>
      <c r="M351" s="5">
        <f>(S351+P351)+(Q351/6)</f>
        <v>1.0336666666666667</v>
      </c>
      <c r="N351" s="179">
        <v>0.88770000000000016</v>
      </c>
      <c r="O351" s="180">
        <v>1.78</v>
      </c>
      <c r="P351" s="180">
        <v>8.5999999999999993E-2</v>
      </c>
      <c r="Q351" s="180">
        <v>0.28599999999999998</v>
      </c>
      <c r="R351" s="180">
        <v>0.01</v>
      </c>
      <c r="S351" s="218">
        <f t="shared" si="43"/>
        <v>0.9</v>
      </c>
    </row>
    <row r="352" spans="1:19" ht="13.15" customHeight="1">
      <c r="A352" s="48">
        <f>SUBTOTAL(3,$B$18:B352)</f>
        <v>335</v>
      </c>
      <c r="B352" s="129">
        <v>696244400951</v>
      </c>
      <c r="C352" s="1" t="s">
        <v>965</v>
      </c>
      <c r="D352" s="1" t="s">
        <v>1084</v>
      </c>
      <c r="E352" s="7">
        <v>250</v>
      </c>
      <c r="F352" s="39"/>
      <c r="G352" s="3">
        <v>124.46</v>
      </c>
      <c r="H352" s="3">
        <f t="shared" si="42"/>
        <v>0</v>
      </c>
      <c r="I352" s="188">
        <f t="shared" si="44"/>
        <v>136.90600000000001</v>
      </c>
      <c r="J352" s="189">
        <f t="shared" si="45"/>
        <v>0</v>
      </c>
      <c r="K352" s="2" t="s">
        <v>1221</v>
      </c>
      <c r="L352" s="44" t="s">
        <v>0</v>
      </c>
      <c r="M352" s="5">
        <f>S352+P352</f>
        <v>4.7240000000000002</v>
      </c>
      <c r="N352" s="179">
        <v>4.46</v>
      </c>
      <c r="O352" s="180">
        <v>1.78</v>
      </c>
      <c r="P352" s="180">
        <v>0.26400000000000001</v>
      </c>
      <c r="Q352" s="180">
        <v>0.4</v>
      </c>
      <c r="R352" s="180">
        <v>0.01</v>
      </c>
      <c r="S352" s="218">
        <f t="shared" si="43"/>
        <v>4.46</v>
      </c>
    </row>
    <row r="353" spans="1:19" ht="13.15" customHeight="1">
      <c r="A353" s="48">
        <f>SUBTOTAL(3,$B$18:B353)</f>
        <v>336</v>
      </c>
      <c r="B353" s="40" t="s">
        <v>320</v>
      </c>
      <c r="C353" s="35"/>
      <c r="D353" s="35"/>
      <c r="E353" s="41"/>
      <c r="F353" s="35"/>
      <c r="G353" s="35"/>
      <c r="H353" s="36"/>
      <c r="I353" s="36"/>
      <c r="J353" s="36"/>
      <c r="K353" s="49" t="s">
        <v>1223</v>
      </c>
      <c r="L353" s="154"/>
      <c r="M353" s="43"/>
      <c r="N353" s="43"/>
      <c r="O353" s="43"/>
      <c r="P353" s="43"/>
      <c r="Q353" s="43"/>
      <c r="R353" s="43"/>
      <c r="S353" s="226"/>
    </row>
    <row r="354" spans="1:19" ht="13.15" customHeight="1">
      <c r="A354" s="48">
        <f>SUBTOTAL(3,$B$18:B354)</f>
        <v>337</v>
      </c>
      <c r="B354" s="8">
        <v>696244402290</v>
      </c>
      <c r="C354" s="1" t="s">
        <v>321</v>
      </c>
      <c r="D354" s="1" t="s">
        <v>322</v>
      </c>
      <c r="E354" s="7">
        <v>4500</v>
      </c>
      <c r="F354" s="39"/>
      <c r="G354" s="3">
        <v>559.42999999999995</v>
      </c>
      <c r="H354" s="3">
        <f t="shared" ref="H354:H365" si="46">(ROUND(G354*(1-$E$5)*(1-$G$5)*(1-$H$5),2)*F354)</f>
        <v>0</v>
      </c>
      <c r="I354" s="188">
        <f t="shared" si="44"/>
        <v>615.37299999999993</v>
      </c>
      <c r="J354" s="189">
        <f t="shared" si="45"/>
        <v>0</v>
      </c>
      <c r="K354" s="2" t="s">
        <v>1226</v>
      </c>
      <c r="L354" s="44" t="s">
        <v>0</v>
      </c>
      <c r="M354" s="5">
        <f t="shared" ref="M354:M365" si="47">S354+P354</f>
        <v>25.783999999999999</v>
      </c>
      <c r="N354" s="179">
        <v>24.354000000000003</v>
      </c>
      <c r="O354" s="180">
        <v>0.54120000000000001</v>
      </c>
      <c r="P354" s="180">
        <v>1.43</v>
      </c>
      <c r="Q354" s="180">
        <v>0</v>
      </c>
      <c r="R354" s="180">
        <v>0</v>
      </c>
      <c r="S354" s="218">
        <f t="shared" ref="S354:S365" si="48">O354/100*E354+R354</f>
        <v>24.353999999999999</v>
      </c>
    </row>
    <row r="355" spans="1:19" ht="13.15" customHeight="1">
      <c r="A355" s="48">
        <f>SUBTOTAL(3,$B$18:B355)</f>
        <v>338</v>
      </c>
      <c r="B355" s="8">
        <v>696244402313</v>
      </c>
      <c r="C355" s="1" t="s">
        <v>323</v>
      </c>
      <c r="D355" s="1" t="s">
        <v>324</v>
      </c>
      <c r="E355" s="7">
        <v>100</v>
      </c>
      <c r="F355" s="39"/>
      <c r="G355" s="3">
        <v>17.309999999999999</v>
      </c>
      <c r="H355" s="3">
        <f t="shared" si="46"/>
        <v>0</v>
      </c>
      <c r="I355" s="188">
        <f t="shared" si="44"/>
        <v>19.040999999999997</v>
      </c>
      <c r="J355" s="189">
        <f t="shared" si="45"/>
        <v>0</v>
      </c>
      <c r="K355" s="2" t="s">
        <v>1226</v>
      </c>
      <c r="L355" s="44" t="s">
        <v>0</v>
      </c>
      <c r="M355" s="5">
        <f t="shared" si="47"/>
        <v>0.62719999999999998</v>
      </c>
      <c r="N355" s="179">
        <v>0.54120000000000001</v>
      </c>
      <c r="O355" s="180">
        <v>0.54120000000000001</v>
      </c>
      <c r="P355" s="180">
        <v>7.8E-2</v>
      </c>
      <c r="Q355" s="180">
        <v>0.22800000000000001</v>
      </c>
      <c r="R355" s="180">
        <v>8.0000000000000002E-3</v>
      </c>
      <c r="S355" s="218">
        <f t="shared" si="48"/>
        <v>0.54920000000000002</v>
      </c>
    </row>
    <row r="356" spans="1:19" ht="13.15" customHeight="1">
      <c r="A356" s="48">
        <f>SUBTOTAL(3,$B$18:B356)</f>
        <v>339</v>
      </c>
      <c r="B356" s="8">
        <v>696244402337</v>
      </c>
      <c r="C356" s="1" t="s">
        <v>325</v>
      </c>
      <c r="D356" s="1" t="s">
        <v>1085</v>
      </c>
      <c r="E356" s="7">
        <v>495</v>
      </c>
      <c r="F356" s="39"/>
      <c r="G356" s="3">
        <v>71.290000000000006</v>
      </c>
      <c r="H356" s="3">
        <f t="shared" si="46"/>
        <v>0</v>
      </c>
      <c r="I356" s="188">
        <f t="shared" si="44"/>
        <v>78.419000000000011</v>
      </c>
      <c r="J356" s="189">
        <f t="shared" si="45"/>
        <v>0</v>
      </c>
      <c r="K356" s="2" t="s">
        <v>1226</v>
      </c>
      <c r="L356" s="44" t="s">
        <v>0</v>
      </c>
      <c r="M356" s="5">
        <f t="shared" si="47"/>
        <v>2.9509400000000001</v>
      </c>
      <c r="N356" s="179">
        <v>3.0577800000000002</v>
      </c>
      <c r="O356" s="180">
        <v>0.54120000000000001</v>
      </c>
      <c r="P356" s="180">
        <v>0.26400000000000001</v>
      </c>
      <c r="Q356" s="180">
        <v>0.4</v>
      </c>
      <c r="R356" s="180">
        <v>8.0000000000000002E-3</v>
      </c>
      <c r="S356" s="218">
        <f t="shared" si="48"/>
        <v>2.6869399999999999</v>
      </c>
    </row>
    <row r="357" spans="1:19" ht="13.15" customHeight="1">
      <c r="A357" s="48">
        <f>SUBTOTAL(3,$B$18:B357)</f>
        <v>340</v>
      </c>
      <c r="B357" s="8">
        <v>696244402351</v>
      </c>
      <c r="C357" s="1" t="s">
        <v>326</v>
      </c>
      <c r="D357" s="1" t="s">
        <v>327</v>
      </c>
      <c r="E357" s="7">
        <v>3500</v>
      </c>
      <c r="F357" s="39"/>
      <c r="G357" s="3">
        <v>550.29</v>
      </c>
      <c r="H357" s="3">
        <f t="shared" si="46"/>
        <v>0</v>
      </c>
      <c r="I357" s="188">
        <f t="shared" si="44"/>
        <v>605.31899999999996</v>
      </c>
      <c r="J357" s="189">
        <f t="shared" si="45"/>
        <v>0</v>
      </c>
      <c r="K357" s="2" t="s">
        <v>1226</v>
      </c>
      <c r="L357" s="44" t="s">
        <v>0</v>
      </c>
      <c r="M357" s="5">
        <f t="shared" si="47"/>
        <v>26.147000000000002</v>
      </c>
      <c r="N357" s="179">
        <v>24.717000000000006</v>
      </c>
      <c r="O357" s="180">
        <v>0.70620000000000005</v>
      </c>
      <c r="P357" s="180">
        <v>1.43</v>
      </c>
      <c r="Q357" s="180">
        <v>0</v>
      </c>
      <c r="R357" s="180">
        <v>0</v>
      </c>
      <c r="S357" s="218">
        <f t="shared" si="48"/>
        <v>24.717000000000002</v>
      </c>
    </row>
    <row r="358" spans="1:19" ht="13.15" customHeight="1">
      <c r="A358" s="48">
        <f>SUBTOTAL(3,$B$18:B358)</f>
        <v>341</v>
      </c>
      <c r="B358" s="8">
        <v>696244402375</v>
      </c>
      <c r="C358" s="1" t="s">
        <v>328</v>
      </c>
      <c r="D358" s="1" t="s">
        <v>329</v>
      </c>
      <c r="E358" s="7">
        <v>100</v>
      </c>
      <c r="F358" s="39"/>
      <c r="G358" s="3">
        <v>20.7</v>
      </c>
      <c r="H358" s="3">
        <f t="shared" si="46"/>
        <v>0</v>
      </c>
      <c r="I358" s="188">
        <f t="shared" si="44"/>
        <v>22.77</v>
      </c>
      <c r="J358" s="189">
        <f t="shared" si="45"/>
        <v>0</v>
      </c>
      <c r="K358" s="2" t="s">
        <v>1226</v>
      </c>
      <c r="L358" s="44" t="s">
        <v>0</v>
      </c>
      <c r="M358" s="5">
        <f t="shared" si="47"/>
        <v>0.79220000000000002</v>
      </c>
      <c r="N358" s="179">
        <v>0.70620000000000005</v>
      </c>
      <c r="O358" s="180">
        <v>0.70620000000000005</v>
      </c>
      <c r="P358" s="180">
        <v>7.8E-2</v>
      </c>
      <c r="Q358" s="180">
        <v>0.22800000000000001</v>
      </c>
      <c r="R358" s="180">
        <v>8.0000000000000002E-3</v>
      </c>
      <c r="S358" s="218">
        <f t="shared" si="48"/>
        <v>0.71420000000000006</v>
      </c>
    </row>
    <row r="359" spans="1:19" ht="14.45" customHeight="1">
      <c r="A359" s="48">
        <f>SUBTOTAL(3,$B$18:B359)</f>
        <v>342</v>
      </c>
      <c r="B359" s="8">
        <v>696244402399</v>
      </c>
      <c r="C359" s="1" t="s">
        <v>330</v>
      </c>
      <c r="D359" s="1" t="s">
        <v>1086</v>
      </c>
      <c r="E359" s="7">
        <v>390</v>
      </c>
      <c r="F359" s="39"/>
      <c r="G359" s="3">
        <v>71.290000000000006</v>
      </c>
      <c r="H359" s="3">
        <f t="shared" si="46"/>
        <v>0</v>
      </c>
      <c r="I359" s="188">
        <f t="shared" si="44"/>
        <v>78.419000000000011</v>
      </c>
      <c r="J359" s="189">
        <f t="shared" si="45"/>
        <v>0</v>
      </c>
      <c r="K359" s="2" t="s">
        <v>1226</v>
      </c>
      <c r="L359" s="44" t="s">
        <v>0</v>
      </c>
      <c r="M359" s="5">
        <f t="shared" si="47"/>
        <v>3.0261800000000001</v>
      </c>
      <c r="N359" s="179">
        <v>3.3544500000000004</v>
      </c>
      <c r="O359" s="180">
        <v>0.70620000000000005</v>
      </c>
      <c r="P359" s="180">
        <v>0.26400000000000001</v>
      </c>
      <c r="Q359" s="180">
        <v>0.4</v>
      </c>
      <c r="R359" s="180">
        <v>8.0000000000000002E-3</v>
      </c>
      <c r="S359" s="218">
        <f t="shared" si="48"/>
        <v>2.7621800000000003</v>
      </c>
    </row>
    <row r="360" spans="1:19" ht="12.75">
      <c r="A360" s="48">
        <f>SUBTOTAL(3,$B$18:B360)</f>
        <v>343</v>
      </c>
      <c r="B360" s="8">
        <v>696244402412</v>
      </c>
      <c r="C360" s="1" t="s">
        <v>331</v>
      </c>
      <c r="D360" s="1" t="s">
        <v>332</v>
      </c>
      <c r="E360" s="7">
        <v>3000</v>
      </c>
      <c r="F360" s="39"/>
      <c r="G360" s="3">
        <v>523.83000000000004</v>
      </c>
      <c r="H360" s="3">
        <f t="shared" si="46"/>
        <v>0</v>
      </c>
      <c r="I360" s="188">
        <f t="shared" si="44"/>
        <v>576.21300000000008</v>
      </c>
      <c r="J360" s="189">
        <f t="shared" si="45"/>
        <v>0</v>
      </c>
      <c r="K360" s="2" t="s">
        <v>1226</v>
      </c>
      <c r="L360" s="44" t="s">
        <v>0</v>
      </c>
      <c r="M360" s="5">
        <f t="shared" si="47"/>
        <v>35.090000000000011</v>
      </c>
      <c r="N360" s="179">
        <v>22.440000000000005</v>
      </c>
      <c r="O360" s="180">
        <v>1.1220000000000003</v>
      </c>
      <c r="P360" s="180">
        <v>1.43</v>
      </c>
      <c r="Q360" s="180">
        <v>0</v>
      </c>
      <c r="R360" s="180">
        <v>0</v>
      </c>
      <c r="S360" s="218">
        <f t="shared" si="48"/>
        <v>33.660000000000011</v>
      </c>
    </row>
    <row r="361" spans="1:19" ht="13.15" customHeight="1">
      <c r="A361" s="48">
        <f>SUBTOTAL(3,$B$18:B361)</f>
        <v>344</v>
      </c>
      <c r="B361" s="8">
        <v>696244402436</v>
      </c>
      <c r="C361" s="1" t="s">
        <v>333</v>
      </c>
      <c r="D361" s="1" t="s">
        <v>334</v>
      </c>
      <c r="E361" s="7">
        <v>100</v>
      </c>
      <c r="F361" s="39"/>
      <c r="G361" s="3">
        <v>22.8</v>
      </c>
      <c r="H361" s="3">
        <f t="shared" si="46"/>
        <v>0</v>
      </c>
      <c r="I361" s="188">
        <f t="shared" si="44"/>
        <v>25.080000000000002</v>
      </c>
      <c r="J361" s="189">
        <f t="shared" si="45"/>
        <v>0</v>
      </c>
      <c r="K361" s="2" t="s">
        <v>1226</v>
      </c>
      <c r="L361" s="44" t="s">
        <v>0</v>
      </c>
      <c r="M361" s="5">
        <f t="shared" si="47"/>
        <v>1.2080000000000004</v>
      </c>
      <c r="N361" s="179">
        <v>1.1220000000000001</v>
      </c>
      <c r="O361" s="180">
        <v>1.1220000000000003</v>
      </c>
      <c r="P361" s="180">
        <v>7.8E-2</v>
      </c>
      <c r="Q361" s="180">
        <v>0.22800000000000001</v>
      </c>
      <c r="R361" s="180">
        <v>8.0000000000000002E-3</v>
      </c>
      <c r="S361" s="218">
        <f t="shared" si="48"/>
        <v>1.1300000000000003</v>
      </c>
    </row>
    <row r="362" spans="1:19" ht="14.45" customHeight="1">
      <c r="A362" s="48">
        <f>SUBTOTAL(3,$B$18:B362)</f>
        <v>345</v>
      </c>
      <c r="B362" s="8">
        <v>696244402450</v>
      </c>
      <c r="C362" s="1" t="s">
        <v>335</v>
      </c>
      <c r="D362" s="1" t="s">
        <v>1087</v>
      </c>
      <c r="E362" s="7">
        <v>350</v>
      </c>
      <c r="F362" s="39"/>
      <c r="G362" s="3">
        <v>71.290000000000006</v>
      </c>
      <c r="H362" s="3">
        <f t="shared" si="46"/>
        <v>0</v>
      </c>
      <c r="I362" s="188">
        <f t="shared" si="44"/>
        <v>78.419000000000011</v>
      </c>
      <c r="J362" s="189">
        <f t="shared" si="45"/>
        <v>0</v>
      </c>
      <c r="K362" s="2" t="s">
        <v>1226</v>
      </c>
      <c r="L362" s="44" t="s">
        <v>0</v>
      </c>
      <c r="M362" s="5">
        <f t="shared" si="47"/>
        <v>4.1990000000000007</v>
      </c>
      <c r="N362" s="179">
        <v>3.5343000000000004</v>
      </c>
      <c r="O362" s="180">
        <v>1.1220000000000003</v>
      </c>
      <c r="P362" s="180">
        <v>0.26400000000000001</v>
      </c>
      <c r="Q362" s="180">
        <v>0.4</v>
      </c>
      <c r="R362" s="180">
        <v>8.0000000000000002E-3</v>
      </c>
      <c r="S362" s="218">
        <f t="shared" si="48"/>
        <v>3.9350000000000009</v>
      </c>
    </row>
    <row r="363" spans="1:19" ht="12.75">
      <c r="A363" s="48">
        <f>SUBTOTAL(3,$B$18:B363)</f>
        <v>346</v>
      </c>
      <c r="B363" s="8">
        <v>696244402535</v>
      </c>
      <c r="C363" s="1" t="s">
        <v>336</v>
      </c>
      <c r="D363" s="1" t="s">
        <v>337</v>
      </c>
      <c r="E363" s="7">
        <v>2000</v>
      </c>
      <c r="F363" s="39"/>
      <c r="G363" s="3">
        <v>393.59</v>
      </c>
      <c r="H363" s="3">
        <f t="shared" si="46"/>
        <v>0</v>
      </c>
      <c r="I363" s="188">
        <f t="shared" si="44"/>
        <v>432.94899999999996</v>
      </c>
      <c r="J363" s="189">
        <f t="shared" si="45"/>
        <v>0</v>
      </c>
      <c r="K363" s="2" t="s">
        <v>1226</v>
      </c>
      <c r="L363" s="44" t="s">
        <v>0</v>
      </c>
      <c r="M363" s="5">
        <f t="shared" si="47"/>
        <v>18.942000000000004</v>
      </c>
      <c r="N363" s="179">
        <v>17.512</v>
      </c>
      <c r="O363" s="180">
        <v>0.87560000000000016</v>
      </c>
      <c r="P363" s="180">
        <v>1.43</v>
      </c>
      <c r="Q363" s="180">
        <v>0</v>
      </c>
      <c r="R363" s="180">
        <v>0</v>
      </c>
      <c r="S363" s="218">
        <f t="shared" si="48"/>
        <v>17.512000000000004</v>
      </c>
    </row>
    <row r="364" spans="1:19" ht="13.15" customHeight="1">
      <c r="A364" s="48">
        <f>SUBTOTAL(3,$B$18:B364)</f>
        <v>347</v>
      </c>
      <c r="B364" s="8">
        <v>696244402559</v>
      </c>
      <c r="C364" s="1" t="s">
        <v>338</v>
      </c>
      <c r="D364" s="1" t="s">
        <v>339</v>
      </c>
      <c r="E364" s="7">
        <v>100</v>
      </c>
      <c r="F364" s="39"/>
      <c r="G364" s="3">
        <v>25.27</v>
      </c>
      <c r="H364" s="3">
        <f t="shared" si="46"/>
        <v>0</v>
      </c>
      <c r="I364" s="188">
        <f t="shared" si="44"/>
        <v>27.797000000000001</v>
      </c>
      <c r="J364" s="189">
        <f t="shared" si="45"/>
        <v>0</v>
      </c>
      <c r="K364" s="2" t="s">
        <v>1226</v>
      </c>
      <c r="L364" s="44" t="s">
        <v>0</v>
      </c>
      <c r="M364" s="5">
        <f t="shared" si="47"/>
        <v>0.96160000000000012</v>
      </c>
      <c r="N364" s="179">
        <v>0.87560000000000016</v>
      </c>
      <c r="O364" s="180">
        <v>0.87560000000000016</v>
      </c>
      <c r="P364" s="180">
        <v>7.8E-2</v>
      </c>
      <c r="Q364" s="180">
        <v>0.22800000000000001</v>
      </c>
      <c r="R364" s="180">
        <v>8.0000000000000002E-3</v>
      </c>
      <c r="S364" s="218">
        <f t="shared" si="48"/>
        <v>0.88360000000000016</v>
      </c>
    </row>
    <row r="365" spans="1:19" ht="14.45" customHeight="1">
      <c r="A365" s="48">
        <f>SUBTOTAL(3,$B$18:B365)</f>
        <v>348</v>
      </c>
      <c r="B365" s="8">
        <v>696244402573</v>
      </c>
      <c r="C365" s="1" t="s">
        <v>340</v>
      </c>
      <c r="D365" s="1" t="s">
        <v>1088</v>
      </c>
      <c r="E365" s="7">
        <v>290</v>
      </c>
      <c r="F365" s="39"/>
      <c r="G365" s="3">
        <v>62.96</v>
      </c>
      <c r="H365" s="3">
        <f t="shared" si="46"/>
        <v>0</v>
      </c>
      <c r="I365" s="188">
        <f t="shared" si="44"/>
        <v>69.256</v>
      </c>
      <c r="J365" s="189">
        <f t="shared" si="45"/>
        <v>0</v>
      </c>
      <c r="K365" s="2" t="s">
        <v>1226</v>
      </c>
      <c r="L365" s="44" t="s">
        <v>0</v>
      </c>
      <c r="M365" s="5">
        <f t="shared" si="47"/>
        <v>2.8112400000000006</v>
      </c>
      <c r="N365" s="179">
        <v>3.5024000000000006</v>
      </c>
      <c r="O365" s="180">
        <v>0.87560000000000016</v>
      </c>
      <c r="P365" s="180">
        <v>0.26400000000000001</v>
      </c>
      <c r="Q365" s="180">
        <v>0.4</v>
      </c>
      <c r="R365" s="180">
        <v>8.0000000000000002E-3</v>
      </c>
      <c r="S365" s="218">
        <f t="shared" si="48"/>
        <v>2.5472400000000004</v>
      </c>
    </row>
    <row r="366" spans="1:19" ht="14.45" customHeight="1">
      <c r="A366" s="48">
        <f>SUBTOTAL(3,$B$18:B366)</f>
        <v>349</v>
      </c>
      <c r="B366" s="11" t="s">
        <v>1183</v>
      </c>
      <c r="C366" s="9"/>
      <c r="D366" s="9"/>
      <c r="E366" s="144"/>
      <c r="F366" s="9"/>
      <c r="G366" s="130"/>
      <c r="H366" s="9"/>
      <c r="I366" s="9"/>
      <c r="J366" s="9"/>
      <c r="K366" s="46" t="s">
        <v>1223</v>
      </c>
      <c r="L366" s="154"/>
      <c r="M366" s="38"/>
      <c r="N366" s="38"/>
      <c r="O366" s="38"/>
      <c r="P366" s="38"/>
      <c r="Q366" s="38"/>
      <c r="R366" s="38"/>
      <c r="S366" s="217"/>
    </row>
    <row r="367" spans="1:19" ht="14.45" customHeight="1">
      <c r="A367" s="48">
        <f>SUBTOTAL(3,$B$18:B367)</f>
        <v>350</v>
      </c>
      <c r="B367" s="8">
        <v>696244404331</v>
      </c>
      <c r="C367" s="8" t="s">
        <v>1184</v>
      </c>
      <c r="D367" s="268" t="s">
        <v>1185</v>
      </c>
      <c r="E367" s="12">
        <v>3500</v>
      </c>
      <c r="F367" s="182"/>
      <c r="G367" s="56">
        <v>441.34</v>
      </c>
      <c r="H367" s="56">
        <f t="shared" ref="H367:H369" si="49">(ROUND(G367*(1-$E$5)*(1-$G$5)*(1-$H$5),2)*F367)</f>
        <v>0</v>
      </c>
      <c r="I367" s="269">
        <f t="shared" si="44"/>
        <v>485.47399999999999</v>
      </c>
      <c r="J367" s="270">
        <f t="shared" si="45"/>
        <v>0</v>
      </c>
      <c r="K367" s="131" t="s">
        <v>1226</v>
      </c>
      <c r="L367" s="44" t="s">
        <v>0</v>
      </c>
      <c r="M367" s="5">
        <f>S367+P367</f>
        <v>26.147000000000002</v>
      </c>
      <c r="N367" s="179">
        <v>24.717000000000006</v>
      </c>
      <c r="O367" s="180">
        <v>0.70620000000000005</v>
      </c>
      <c r="P367" s="180">
        <v>1.43</v>
      </c>
      <c r="Q367" s="180">
        <v>0</v>
      </c>
      <c r="R367" s="180">
        <v>0</v>
      </c>
      <c r="S367" s="218">
        <f t="shared" ref="S367:S369" si="50">O367/100*E367+R367</f>
        <v>24.717000000000002</v>
      </c>
    </row>
    <row r="368" spans="1:19" ht="14.45" customHeight="1">
      <c r="A368" s="48">
        <f>SUBTOTAL(3,$B$18:B368)</f>
        <v>351</v>
      </c>
      <c r="B368" s="8">
        <v>696244404355</v>
      </c>
      <c r="C368" s="8" t="s">
        <v>1186</v>
      </c>
      <c r="D368" s="268" t="s">
        <v>1187</v>
      </c>
      <c r="E368" s="12">
        <v>100</v>
      </c>
      <c r="F368" s="182"/>
      <c r="G368" s="56">
        <v>15.76</v>
      </c>
      <c r="H368" s="56">
        <f t="shared" si="49"/>
        <v>0</v>
      </c>
      <c r="I368" s="269">
        <f t="shared" si="44"/>
        <v>17.335999999999999</v>
      </c>
      <c r="J368" s="270">
        <f t="shared" si="45"/>
        <v>0</v>
      </c>
      <c r="K368" s="131" t="s">
        <v>1226</v>
      </c>
      <c r="L368" s="44" t="s">
        <v>0</v>
      </c>
      <c r="M368" s="5">
        <f>S368+P368</f>
        <v>0.79220000000000002</v>
      </c>
      <c r="N368" s="179">
        <v>0.70620000000000005</v>
      </c>
      <c r="O368" s="180">
        <v>0.70620000000000005</v>
      </c>
      <c r="P368" s="180">
        <v>7.8E-2</v>
      </c>
      <c r="Q368" s="180">
        <v>0.22800000000000001</v>
      </c>
      <c r="R368" s="180">
        <v>8.0000000000000002E-3</v>
      </c>
      <c r="S368" s="218">
        <f t="shared" si="50"/>
        <v>0.71420000000000006</v>
      </c>
    </row>
    <row r="369" spans="1:19" ht="14.45" customHeight="1">
      <c r="A369" s="48">
        <f>SUBTOTAL(3,$B$18:B369)</f>
        <v>352</v>
      </c>
      <c r="B369" s="8">
        <v>696244404379</v>
      </c>
      <c r="C369" s="8" t="s">
        <v>1188</v>
      </c>
      <c r="D369" s="268" t="s">
        <v>1189</v>
      </c>
      <c r="E369" s="12">
        <v>475</v>
      </c>
      <c r="F369" s="182"/>
      <c r="G369" s="56">
        <v>71.290000000000006</v>
      </c>
      <c r="H369" s="56">
        <f t="shared" si="49"/>
        <v>0</v>
      </c>
      <c r="I369" s="269">
        <f t="shared" si="44"/>
        <v>78.419000000000011</v>
      </c>
      <c r="J369" s="270">
        <f t="shared" si="45"/>
        <v>0</v>
      </c>
      <c r="K369" s="131" t="s">
        <v>1226</v>
      </c>
      <c r="L369" s="44" t="s">
        <v>0</v>
      </c>
      <c r="M369" s="5">
        <f>S369+P369</f>
        <v>3.6264500000000002</v>
      </c>
      <c r="N369" s="179">
        <v>3.3544500000000004</v>
      </c>
      <c r="O369" s="180">
        <v>0.70620000000000005</v>
      </c>
      <c r="P369" s="180">
        <v>0.26400000000000001</v>
      </c>
      <c r="Q369" s="180">
        <v>0.4</v>
      </c>
      <c r="R369" s="180">
        <v>8.0000000000000002E-3</v>
      </c>
      <c r="S369" s="218">
        <f t="shared" si="50"/>
        <v>3.3624500000000004</v>
      </c>
    </row>
    <row r="370" spans="1:19" ht="12.75">
      <c r="A370" s="48">
        <f>SUBTOTAL(3,$B$18:B370)</f>
        <v>353</v>
      </c>
      <c r="B370" s="40" t="s">
        <v>923</v>
      </c>
      <c r="C370" s="35"/>
      <c r="D370" s="35"/>
      <c r="E370" s="41"/>
      <c r="F370" s="35"/>
      <c r="G370" s="35"/>
      <c r="H370" s="36"/>
      <c r="I370" s="36"/>
      <c r="J370" s="36"/>
      <c r="K370" s="49" t="s">
        <v>1223</v>
      </c>
      <c r="L370" s="154"/>
      <c r="M370" s="38"/>
      <c r="N370" s="38"/>
      <c r="O370" s="38"/>
      <c r="P370" s="38"/>
      <c r="Q370" s="38"/>
      <c r="R370" s="38"/>
      <c r="S370" s="217"/>
    </row>
    <row r="371" spans="1:19" ht="13.15" customHeight="1">
      <c r="A371" s="48">
        <f>SUBTOTAL(3,$B$18:B371)</f>
        <v>354</v>
      </c>
      <c r="B371" s="8">
        <v>696244400197</v>
      </c>
      <c r="C371" s="1" t="s">
        <v>116</v>
      </c>
      <c r="D371" s="1" t="s">
        <v>770</v>
      </c>
      <c r="E371" s="7">
        <v>6500</v>
      </c>
      <c r="F371" s="39"/>
      <c r="G371" s="3">
        <v>1583.0115000000001</v>
      </c>
      <c r="H371" s="3">
        <f t="shared" ref="H371:H385" si="51">(ROUND(G371*(1-$E$5)*(1-$G$5)*(1-$H$5),2)*F371)</f>
        <v>0</v>
      </c>
      <c r="I371" s="188">
        <f t="shared" si="44"/>
        <v>1741.3126500000001</v>
      </c>
      <c r="J371" s="189">
        <f t="shared" si="45"/>
        <v>0</v>
      </c>
      <c r="K371" s="2" t="s">
        <v>1226</v>
      </c>
      <c r="L371" s="44" t="s">
        <v>0</v>
      </c>
      <c r="M371" s="5">
        <f>S371+P371</f>
        <v>30.16</v>
      </c>
      <c r="N371" s="179">
        <v>28.314</v>
      </c>
      <c r="O371" s="180">
        <v>0.442</v>
      </c>
      <c r="P371" s="180">
        <v>1.43</v>
      </c>
      <c r="Q371" s="180">
        <v>0</v>
      </c>
      <c r="R371" s="180">
        <v>0</v>
      </c>
      <c r="S371" s="218">
        <f t="shared" ref="S371:S385" si="52">O371/100*E371+R371</f>
        <v>28.73</v>
      </c>
    </row>
    <row r="372" spans="1:19" ht="14.45" customHeight="1">
      <c r="A372" s="48">
        <f>SUBTOTAL(3,$B$18:B372)</f>
        <v>355</v>
      </c>
      <c r="B372" s="8">
        <v>696244400272</v>
      </c>
      <c r="C372" s="1" t="s">
        <v>115</v>
      </c>
      <c r="D372" s="1" t="s">
        <v>771</v>
      </c>
      <c r="E372" s="7">
        <v>100</v>
      </c>
      <c r="F372" s="39"/>
      <c r="G372" s="3">
        <v>27.216000000000005</v>
      </c>
      <c r="H372" s="3">
        <f t="shared" si="51"/>
        <v>0</v>
      </c>
      <c r="I372" s="188">
        <f t="shared" si="44"/>
        <v>29.937600000000003</v>
      </c>
      <c r="J372" s="189">
        <f t="shared" si="45"/>
        <v>0</v>
      </c>
      <c r="K372" s="2" t="s">
        <v>1226</v>
      </c>
      <c r="L372" s="44" t="s">
        <v>0</v>
      </c>
      <c r="M372" s="5">
        <f>(S372+P372)+(Q372/6)</f>
        <v>0.56600000000000006</v>
      </c>
      <c r="N372" s="179">
        <v>0.43560000000000004</v>
      </c>
      <c r="O372" s="180">
        <v>0.442</v>
      </c>
      <c r="P372" s="180">
        <v>7.8E-2</v>
      </c>
      <c r="Q372" s="180">
        <v>0.22800000000000001</v>
      </c>
      <c r="R372" s="180">
        <v>8.0000000000000002E-3</v>
      </c>
      <c r="S372" s="218">
        <f t="shared" si="52"/>
        <v>0.45000000000000007</v>
      </c>
    </row>
    <row r="373" spans="1:19" ht="12.75">
      <c r="A373" s="48">
        <f>SUBTOTAL(3,$B$18:B373)</f>
        <v>356</v>
      </c>
      <c r="B373" s="8">
        <v>696244400227</v>
      </c>
      <c r="C373" s="1" t="s">
        <v>114</v>
      </c>
      <c r="D373" s="1" t="s">
        <v>1089</v>
      </c>
      <c r="E373" s="7">
        <v>670</v>
      </c>
      <c r="F373" s="39"/>
      <c r="G373" s="3">
        <v>169.95300000000003</v>
      </c>
      <c r="H373" s="3">
        <f t="shared" si="51"/>
        <v>0</v>
      </c>
      <c r="I373" s="188">
        <f t="shared" si="44"/>
        <v>186.94830000000005</v>
      </c>
      <c r="J373" s="189">
        <f t="shared" si="45"/>
        <v>0</v>
      </c>
      <c r="K373" s="2" t="s">
        <v>1226</v>
      </c>
      <c r="L373" s="44" t="s">
        <v>0</v>
      </c>
      <c r="M373" s="5">
        <f>S373+P373</f>
        <v>3.2334000000000005</v>
      </c>
      <c r="N373" s="179">
        <v>2.9185200000000004</v>
      </c>
      <c r="O373" s="180">
        <v>0.442</v>
      </c>
      <c r="P373" s="180">
        <v>0.26400000000000001</v>
      </c>
      <c r="Q373" s="180">
        <v>0.4</v>
      </c>
      <c r="R373" s="180">
        <v>8.0000000000000002E-3</v>
      </c>
      <c r="S373" s="218">
        <f t="shared" si="52"/>
        <v>2.9694000000000003</v>
      </c>
    </row>
    <row r="374" spans="1:19" ht="13.15" customHeight="1">
      <c r="A374" s="48">
        <f>SUBTOTAL(3,$B$18:B374)</f>
        <v>357</v>
      </c>
      <c r="B374" s="8">
        <v>696244400203</v>
      </c>
      <c r="C374" s="1" t="s">
        <v>113</v>
      </c>
      <c r="D374" s="1" t="s">
        <v>772</v>
      </c>
      <c r="E374" s="7">
        <v>4500</v>
      </c>
      <c r="F374" s="39"/>
      <c r="G374" s="3">
        <v>1226.6415000000002</v>
      </c>
      <c r="H374" s="3">
        <f t="shared" si="51"/>
        <v>0</v>
      </c>
      <c r="I374" s="188">
        <f t="shared" si="44"/>
        <v>1349.3056500000002</v>
      </c>
      <c r="J374" s="189">
        <f t="shared" si="45"/>
        <v>0</v>
      </c>
      <c r="K374" s="2" t="s">
        <v>1226</v>
      </c>
      <c r="L374" s="44" t="s">
        <v>0</v>
      </c>
      <c r="M374" s="5">
        <f>S374+P374</f>
        <v>28.07</v>
      </c>
      <c r="N374" s="179">
        <v>26.334000000000003</v>
      </c>
      <c r="O374" s="180">
        <v>0.59199999999999997</v>
      </c>
      <c r="P374" s="180">
        <v>1.43</v>
      </c>
      <c r="Q374" s="180">
        <v>0</v>
      </c>
      <c r="R374" s="180">
        <v>0</v>
      </c>
      <c r="S374" s="218">
        <f t="shared" si="52"/>
        <v>26.64</v>
      </c>
    </row>
    <row r="375" spans="1:19" ht="13.15" customHeight="1">
      <c r="A375" s="48">
        <f>SUBTOTAL(3,$B$18:B375)</f>
        <v>358</v>
      </c>
      <c r="B375" s="8">
        <v>696244400289</v>
      </c>
      <c r="C375" s="1" t="s">
        <v>112</v>
      </c>
      <c r="D375" s="1" t="s">
        <v>773</v>
      </c>
      <c r="E375" s="7">
        <v>100</v>
      </c>
      <c r="F375" s="39"/>
      <c r="G375" s="3">
        <v>32.423999999999999</v>
      </c>
      <c r="H375" s="3">
        <f t="shared" si="51"/>
        <v>0</v>
      </c>
      <c r="I375" s="188">
        <f t="shared" si="44"/>
        <v>35.666399999999996</v>
      </c>
      <c r="J375" s="189">
        <f t="shared" si="45"/>
        <v>0</v>
      </c>
      <c r="K375" s="2" t="s">
        <v>1226</v>
      </c>
      <c r="L375" s="44" t="s">
        <v>0</v>
      </c>
      <c r="M375" s="5">
        <f>(S375+P375)+(Q375/6)</f>
        <v>0.71599999999999997</v>
      </c>
      <c r="N375" s="179">
        <v>0.58520000000000005</v>
      </c>
      <c r="O375" s="180">
        <v>0.59199999999999997</v>
      </c>
      <c r="P375" s="180">
        <v>7.8E-2</v>
      </c>
      <c r="Q375" s="180">
        <v>0.22800000000000001</v>
      </c>
      <c r="R375" s="180">
        <v>8.0000000000000002E-3</v>
      </c>
      <c r="S375" s="218">
        <f t="shared" si="52"/>
        <v>0.6</v>
      </c>
    </row>
    <row r="376" spans="1:19" ht="12.75">
      <c r="A376" s="48">
        <f>SUBTOTAL(3,$B$18:B376)</f>
        <v>359</v>
      </c>
      <c r="B376" s="8">
        <v>696244400234</v>
      </c>
      <c r="C376" s="1" t="s">
        <v>111</v>
      </c>
      <c r="D376" s="1" t="s">
        <v>1090</v>
      </c>
      <c r="E376" s="7">
        <v>565</v>
      </c>
      <c r="F376" s="39"/>
      <c r="G376" s="3">
        <v>169.95300000000003</v>
      </c>
      <c r="H376" s="3">
        <f t="shared" si="51"/>
        <v>0</v>
      </c>
      <c r="I376" s="188">
        <f t="shared" si="44"/>
        <v>186.94830000000005</v>
      </c>
      <c r="J376" s="189">
        <f t="shared" si="45"/>
        <v>0</v>
      </c>
      <c r="K376" s="2" t="s">
        <v>1226</v>
      </c>
      <c r="L376" s="44" t="s">
        <v>0</v>
      </c>
      <c r="M376" s="5">
        <f>S376+P376</f>
        <v>3.6167999999999996</v>
      </c>
      <c r="N376" s="179">
        <v>3.3063800000000008</v>
      </c>
      <c r="O376" s="180">
        <v>0.59199999999999997</v>
      </c>
      <c r="P376" s="180">
        <v>0.26400000000000001</v>
      </c>
      <c r="Q376" s="180">
        <v>0.4</v>
      </c>
      <c r="R376" s="180">
        <v>8.0000000000000002E-3</v>
      </c>
      <c r="S376" s="218">
        <f t="shared" si="52"/>
        <v>3.3527999999999998</v>
      </c>
    </row>
    <row r="377" spans="1:19" ht="13.15" customHeight="1">
      <c r="A377" s="48">
        <f>SUBTOTAL(3,$B$18:B377)</f>
        <v>360</v>
      </c>
      <c r="B377" s="8">
        <v>696244400210</v>
      </c>
      <c r="C377" s="1" t="s">
        <v>110</v>
      </c>
      <c r="D377" s="1" t="s">
        <v>774</v>
      </c>
      <c r="E377" s="7">
        <v>3500</v>
      </c>
      <c r="F377" s="39"/>
      <c r="G377" s="3">
        <v>1199.73</v>
      </c>
      <c r="H377" s="3">
        <f t="shared" si="51"/>
        <v>0</v>
      </c>
      <c r="I377" s="188">
        <f t="shared" si="44"/>
        <v>1319.703</v>
      </c>
      <c r="J377" s="189">
        <f t="shared" si="45"/>
        <v>0</v>
      </c>
      <c r="K377" s="2" t="s">
        <v>1226</v>
      </c>
      <c r="L377" s="44" t="s">
        <v>0</v>
      </c>
      <c r="M377" s="5">
        <f>S377+P377</f>
        <v>27.330000000000002</v>
      </c>
      <c r="N377" s="179">
        <v>25.872</v>
      </c>
      <c r="O377" s="180">
        <v>0.74</v>
      </c>
      <c r="P377" s="180">
        <v>1.43</v>
      </c>
      <c r="Q377" s="180">
        <v>0</v>
      </c>
      <c r="R377" s="180">
        <v>0</v>
      </c>
      <c r="S377" s="218">
        <f t="shared" si="52"/>
        <v>25.900000000000002</v>
      </c>
    </row>
    <row r="378" spans="1:19" ht="13.15" customHeight="1">
      <c r="A378" s="48">
        <f>SUBTOTAL(3,$B$18:B378)</f>
        <v>361</v>
      </c>
      <c r="B378" s="8">
        <v>696244400296</v>
      </c>
      <c r="C378" s="1" t="s">
        <v>109</v>
      </c>
      <c r="D378" s="1" t="s">
        <v>775</v>
      </c>
      <c r="E378" s="7">
        <v>100</v>
      </c>
      <c r="F378" s="39"/>
      <c r="G378" s="3">
        <v>42.073500000000003</v>
      </c>
      <c r="H378" s="3">
        <f t="shared" si="51"/>
        <v>0</v>
      </c>
      <c r="I378" s="188">
        <f t="shared" si="44"/>
        <v>46.280850000000001</v>
      </c>
      <c r="J378" s="189">
        <f t="shared" si="45"/>
        <v>0</v>
      </c>
      <c r="K378" s="2" t="s">
        <v>1226</v>
      </c>
      <c r="L378" s="44" t="s">
        <v>0</v>
      </c>
      <c r="M378" s="5">
        <f>(S378+P378)+(Q378/6)</f>
        <v>0.86399999999999999</v>
      </c>
      <c r="N378" s="179">
        <v>0.73920000000000008</v>
      </c>
      <c r="O378" s="180">
        <v>0.74</v>
      </c>
      <c r="P378" s="180">
        <v>7.8E-2</v>
      </c>
      <c r="Q378" s="180">
        <v>0.22800000000000001</v>
      </c>
      <c r="R378" s="180">
        <v>8.0000000000000002E-3</v>
      </c>
      <c r="S378" s="218">
        <f t="shared" si="52"/>
        <v>0.748</v>
      </c>
    </row>
    <row r="379" spans="1:19" ht="13.15" customHeight="1">
      <c r="A379" s="48">
        <f>SUBTOTAL(3,$B$18:B379)</f>
        <v>362</v>
      </c>
      <c r="B379" s="8">
        <v>696244400241</v>
      </c>
      <c r="C379" s="1" t="s">
        <v>108</v>
      </c>
      <c r="D379" s="1" t="s">
        <v>1091</v>
      </c>
      <c r="E379" s="7">
        <v>435</v>
      </c>
      <c r="F379" s="39"/>
      <c r="G379" s="3">
        <v>169.95300000000003</v>
      </c>
      <c r="H379" s="3">
        <f t="shared" si="51"/>
        <v>0</v>
      </c>
      <c r="I379" s="188">
        <f t="shared" si="44"/>
        <v>186.94830000000005</v>
      </c>
      <c r="J379" s="189">
        <f t="shared" si="45"/>
        <v>0</v>
      </c>
      <c r="K379" s="2" t="s">
        <v>1226</v>
      </c>
      <c r="L379" s="44" t="s">
        <v>0</v>
      </c>
      <c r="M379" s="5">
        <f>S379+P379</f>
        <v>3.4910000000000005</v>
      </c>
      <c r="N379" s="179">
        <v>3.2155200000000002</v>
      </c>
      <c r="O379" s="180">
        <v>0.74</v>
      </c>
      <c r="P379" s="180">
        <v>0.26400000000000001</v>
      </c>
      <c r="Q379" s="180">
        <v>0.4</v>
      </c>
      <c r="R379" s="180">
        <v>8.0000000000000002E-3</v>
      </c>
      <c r="S379" s="218">
        <f t="shared" si="52"/>
        <v>3.2270000000000003</v>
      </c>
    </row>
    <row r="380" spans="1:19" ht="13.15" customHeight="1">
      <c r="A380" s="48">
        <f>SUBTOTAL(3,$B$18:B380)</f>
        <v>363</v>
      </c>
      <c r="B380" s="8">
        <v>696244401187</v>
      </c>
      <c r="C380" s="1" t="s">
        <v>107</v>
      </c>
      <c r="D380" s="1" t="s">
        <v>776</v>
      </c>
      <c r="E380" s="7">
        <v>2000</v>
      </c>
      <c r="F380" s="39"/>
      <c r="G380" s="3">
        <v>943.92900000000009</v>
      </c>
      <c r="H380" s="3">
        <f t="shared" si="51"/>
        <v>0</v>
      </c>
      <c r="I380" s="188">
        <f t="shared" si="44"/>
        <v>1038.3219000000001</v>
      </c>
      <c r="J380" s="189">
        <f t="shared" si="45"/>
        <v>0</v>
      </c>
      <c r="K380" s="2" t="s">
        <v>1226</v>
      </c>
      <c r="L380" s="44" t="s">
        <v>0</v>
      </c>
      <c r="M380" s="5">
        <f>S380+P380</f>
        <v>19.509999999999998</v>
      </c>
      <c r="N380" s="179">
        <v>14.96</v>
      </c>
      <c r="O380" s="180">
        <v>0.90400000000000003</v>
      </c>
      <c r="P380" s="180">
        <v>1.43</v>
      </c>
      <c r="Q380" s="180">
        <v>0</v>
      </c>
      <c r="R380" s="180">
        <v>0</v>
      </c>
      <c r="S380" s="218">
        <f t="shared" si="52"/>
        <v>18.079999999999998</v>
      </c>
    </row>
    <row r="381" spans="1:19" ht="13.15" customHeight="1">
      <c r="A381" s="48">
        <f>SUBTOTAL(3,$B$18:B381)</f>
        <v>364</v>
      </c>
      <c r="B381" s="8">
        <v>696244400302</v>
      </c>
      <c r="C381" s="1" t="s">
        <v>106</v>
      </c>
      <c r="D381" s="1" t="s">
        <v>777</v>
      </c>
      <c r="E381" s="7">
        <v>100</v>
      </c>
      <c r="F381" s="39"/>
      <c r="G381" s="3">
        <v>58.989000000000004</v>
      </c>
      <c r="H381" s="3">
        <f t="shared" si="51"/>
        <v>0</v>
      </c>
      <c r="I381" s="188">
        <f t="shared" si="44"/>
        <v>64.887900000000002</v>
      </c>
      <c r="J381" s="189">
        <f t="shared" si="45"/>
        <v>0</v>
      </c>
      <c r="K381" s="2" t="s">
        <v>1226</v>
      </c>
      <c r="L381" s="44" t="s">
        <v>0</v>
      </c>
      <c r="M381" s="5">
        <f>(S381+P381)+(Q381/6)</f>
        <v>1.0279999999999998</v>
      </c>
      <c r="N381" s="179">
        <v>0.748</v>
      </c>
      <c r="O381" s="180">
        <v>0.90400000000000003</v>
      </c>
      <c r="P381" s="180">
        <v>7.8E-2</v>
      </c>
      <c r="Q381" s="180">
        <v>0.22800000000000001</v>
      </c>
      <c r="R381" s="180">
        <v>8.0000000000000002E-3</v>
      </c>
      <c r="S381" s="218">
        <f t="shared" si="52"/>
        <v>0.91199999999999992</v>
      </c>
    </row>
    <row r="382" spans="1:19" ht="13.15" customHeight="1">
      <c r="A382" s="48">
        <f>SUBTOTAL(3,$B$18:B382)</f>
        <v>365</v>
      </c>
      <c r="B382" s="8">
        <v>696244400258</v>
      </c>
      <c r="C382" s="1" t="s">
        <v>105</v>
      </c>
      <c r="D382" s="1" t="s">
        <v>1092</v>
      </c>
      <c r="E382" s="7">
        <v>310</v>
      </c>
      <c r="F382" s="39"/>
      <c r="G382" s="3">
        <v>169.95300000000003</v>
      </c>
      <c r="H382" s="3">
        <f t="shared" si="51"/>
        <v>0</v>
      </c>
      <c r="I382" s="188">
        <f t="shared" si="44"/>
        <v>186.94830000000005</v>
      </c>
      <c r="J382" s="189">
        <f t="shared" si="45"/>
        <v>0</v>
      </c>
      <c r="K382" s="2" t="s">
        <v>1226</v>
      </c>
      <c r="L382" s="44" t="s">
        <v>0</v>
      </c>
      <c r="M382" s="5">
        <f>S382+P382</f>
        <v>3.0743999999999998</v>
      </c>
      <c r="N382" s="179">
        <v>2.6179999999999999</v>
      </c>
      <c r="O382" s="180">
        <v>0.90400000000000003</v>
      </c>
      <c r="P382" s="180">
        <v>0.26400000000000001</v>
      </c>
      <c r="Q382" s="180">
        <v>0.4</v>
      </c>
      <c r="R382" s="180">
        <v>8.0000000000000002E-3</v>
      </c>
      <c r="S382" s="218">
        <f t="shared" si="52"/>
        <v>2.8104</v>
      </c>
    </row>
    <row r="383" spans="1:19" ht="13.15" customHeight="1">
      <c r="A383" s="48">
        <f>SUBTOTAL(3,$B$18:B383)</f>
        <v>366</v>
      </c>
      <c r="B383" s="8">
        <v>696244401323</v>
      </c>
      <c r="C383" s="1" t="s">
        <v>104</v>
      </c>
      <c r="D383" s="1" t="s">
        <v>778</v>
      </c>
      <c r="E383" s="1">
        <v>2000</v>
      </c>
      <c r="F383" s="39"/>
      <c r="G383" s="3">
        <v>1066.3590000000002</v>
      </c>
      <c r="H383" s="3">
        <f t="shared" si="51"/>
        <v>0</v>
      </c>
      <c r="I383" s="188">
        <f t="shared" si="44"/>
        <v>1172.9949000000001</v>
      </c>
      <c r="J383" s="189">
        <f t="shared" si="45"/>
        <v>0</v>
      </c>
      <c r="K383" s="2" t="s">
        <v>1221</v>
      </c>
      <c r="L383" s="44" t="s">
        <v>0</v>
      </c>
      <c r="M383" s="5">
        <f>S383+P383</f>
        <v>25.135999999999999</v>
      </c>
      <c r="N383" s="179">
        <v>23.496000000000002</v>
      </c>
      <c r="O383" s="180">
        <v>1.1859999999999999</v>
      </c>
      <c r="P383" s="180">
        <v>1.4159999999999999</v>
      </c>
      <c r="Q383" s="180">
        <v>0</v>
      </c>
      <c r="R383" s="180">
        <v>0</v>
      </c>
      <c r="S383" s="218">
        <f t="shared" si="52"/>
        <v>23.72</v>
      </c>
    </row>
    <row r="384" spans="1:19" ht="13.15" customHeight="1">
      <c r="A384" s="48">
        <f>SUBTOTAL(3,$B$18:B384)</f>
        <v>367</v>
      </c>
      <c r="B384" s="8">
        <v>696244401330</v>
      </c>
      <c r="C384" s="1" t="s">
        <v>103</v>
      </c>
      <c r="D384" s="1" t="s">
        <v>779</v>
      </c>
      <c r="E384" s="1">
        <v>100</v>
      </c>
      <c r="F384" s="39"/>
      <c r="G384" s="3">
        <v>66.63300000000001</v>
      </c>
      <c r="H384" s="3">
        <f t="shared" si="51"/>
        <v>0</v>
      </c>
      <c r="I384" s="188">
        <f t="shared" si="44"/>
        <v>73.296300000000016</v>
      </c>
      <c r="J384" s="189">
        <f t="shared" si="45"/>
        <v>0</v>
      </c>
      <c r="K384" s="2" t="s">
        <v>1221</v>
      </c>
      <c r="L384" s="44" t="s">
        <v>0</v>
      </c>
      <c r="M384" s="5">
        <f>(S384+P384)+(Q384/6)</f>
        <v>1.31</v>
      </c>
      <c r="N384" s="179">
        <v>1.1748000000000001</v>
      </c>
      <c r="O384" s="180">
        <v>1.1859999999999999</v>
      </c>
      <c r="P384" s="180">
        <v>7.8E-2</v>
      </c>
      <c r="Q384" s="180">
        <v>0.22800000000000001</v>
      </c>
      <c r="R384" s="180">
        <v>8.0000000000000002E-3</v>
      </c>
      <c r="S384" s="218">
        <f t="shared" si="52"/>
        <v>1.194</v>
      </c>
    </row>
    <row r="385" spans="1:19" ht="13.15" customHeight="1">
      <c r="A385" s="48">
        <f>SUBTOTAL(3,$B$18:B385)</f>
        <v>368</v>
      </c>
      <c r="B385" s="8">
        <v>696244400265</v>
      </c>
      <c r="C385" s="1" t="s">
        <v>102</v>
      </c>
      <c r="D385" s="1" t="s">
        <v>1093</v>
      </c>
      <c r="E385" s="1">
        <v>275</v>
      </c>
      <c r="F385" s="39"/>
      <c r="G385" s="3">
        <v>169.95300000000003</v>
      </c>
      <c r="H385" s="3">
        <f t="shared" si="51"/>
        <v>0</v>
      </c>
      <c r="I385" s="188">
        <f t="shared" si="44"/>
        <v>186.94830000000005</v>
      </c>
      <c r="J385" s="189">
        <f t="shared" si="45"/>
        <v>0</v>
      </c>
      <c r="K385" s="2" t="s">
        <v>1221</v>
      </c>
      <c r="L385" s="44" t="s">
        <v>0</v>
      </c>
      <c r="M385" s="5">
        <f>S385+P385</f>
        <v>3.5354999999999999</v>
      </c>
      <c r="N385" s="179">
        <v>3.2307000000000006</v>
      </c>
      <c r="O385" s="180">
        <v>1.1859999999999999</v>
      </c>
      <c r="P385" s="180">
        <v>0.26400000000000001</v>
      </c>
      <c r="Q385" s="180">
        <v>0.4</v>
      </c>
      <c r="R385" s="180">
        <v>0.01</v>
      </c>
      <c r="S385" s="218">
        <f t="shared" si="52"/>
        <v>3.2714999999999996</v>
      </c>
    </row>
    <row r="386" spans="1:19" ht="13.15" customHeight="1">
      <c r="A386" s="48">
        <f>SUBTOTAL(3,$B$18:B386)</f>
        <v>369</v>
      </c>
      <c r="B386" s="40" t="s">
        <v>341</v>
      </c>
      <c r="C386" s="35"/>
      <c r="D386" s="35"/>
      <c r="E386" s="41"/>
      <c r="F386" s="35"/>
      <c r="G386" s="35"/>
      <c r="H386" s="36"/>
      <c r="I386" s="36"/>
      <c r="J386" s="36"/>
      <c r="K386" s="36"/>
      <c r="L386" s="36"/>
      <c r="M386" s="43"/>
      <c r="N386" s="43"/>
      <c r="O386" s="43"/>
      <c r="P386" s="43"/>
      <c r="Q386" s="43"/>
      <c r="R386" s="43"/>
      <c r="S386" s="226"/>
    </row>
    <row r="387" spans="1:19" ht="13.15" customHeight="1">
      <c r="A387" s="48">
        <f>SUBTOTAL(3,$B$18:B387)</f>
        <v>370</v>
      </c>
      <c r="B387" s="8">
        <v>696244401576</v>
      </c>
      <c r="C387" s="1" t="s">
        <v>101</v>
      </c>
      <c r="D387" s="1" t="s">
        <v>342</v>
      </c>
      <c r="E387" s="7">
        <v>4500</v>
      </c>
      <c r="F387" s="39"/>
      <c r="G387" s="3">
        <v>470.11</v>
      </c>
      <c r="H387" s="3">
        <f t="shared" ref="H387:H401" si="53">(ROUND(G387*(1-$E$5)*(1-$G$5)*(1-$H$5),2)*F387)</f>
        <v>0</v>
      </c>
      <c r="I387" s="188">
        <f t="shared" si="44"/>
        <v>517.12099999999998</v>
      </c>
      <c r="J387" s="189">
        <f t="shared" si="45"/>
        <v>0</v>
      </c>
      <c r="K387" s="2" t="s">
        <v>1226</v>
      </c>
      <c r="L387" s="44" t="s">
        <v>0</v>
      </c>
      <c r="M387" s="5">
        <f t="shared" ref="M387:M395" si="54">S387+P387</f>
        <v>25.783999999999999</v>
      </c>
      <c r="N387" s="179">
        <v>24.354000000000003</v>
      </c>
      <c r="O387" s="180">
        <v>0.54120000000000001</v>
      </c>
      <c r="P387" s="180">
        <v>1.43</v>
      </c>
      <c r="Q387" s="180">
        <v>0</v>
      </c>
      <c r="R387" s="180">
        <v>0</v>
      </c>
      <c r="S387" s="218">
        <f t="shared" ref="S387:S401" si="55">O387/100*E387+R387</f>
        <v>24.353999999999999</v>
      </c>
    </row>
    <row r="388" spans="1:19" ht="13.15" customHeight="1">
      <c r="A388" s="48">
        <f>SUBTOTAL(3,$B$18:B388)</f>
        <v>371</v>
      </c>
      <c r="B388" s="8">
        <v>696244401590</v>
      </c>
      <c r="C388" s="1" t="s">
        <v>100</v>
      </c>
      <c r="D388" s="1" t="s">
        <v>343</v>
      </c>
      <c r="E388" s="7">
        <v>100</v>
      </c>
      <c r="F388" s="39"/>
      <c r="G388" s="3">
        <v>13.56</v>
      </c>
      <c r="H388" s="3">
        <f t="shared" si="53"/>
        <v>0</v>
      </c>
      <c r="I388" s="188">
        <f t="shared" si="44"/>
        <v>14.916</v>
      </c>
      <c r="J388" s="189">
        <f t="shared" si="45"/>
        <v>0</v>
      </c>
      <c r="K388" s="2" t="s">
        <v>1226</v>
      </c>
      <c r="L388" s="44" t="s">
        <v>0</v>
      </c>
      <c r="M388" s="5">
        <f t="shared" si="54"/>
        <v>0.62719999999999998</v>
      </c>
      <c r="N388" s="179">
        <v>0.54120000000000001</v>
      </c>
      <c r="O388" s="180">
        <v>0.54120000000000001</v>
      </c>
      <c r="P388" s="180">
        <v>7.8E-2</v>
      </c>
      <c r="Q388" s="180">
        <v>0.22800000000000001</v>
      </c>
      <c r="R388" s="180">
        <v>8.0000000000000002E-3</v>
      </c>
      <c r="S388" s="218">
        <f t="shared" si="55"/>
        <v>0.54920000000000002</v>
      </c>
    </row>
    <row r="389" spans="1:19" ht="13.15" customHeight="1">
      <c r="A389" s="48">
        <f>SUBTOTAL(3,$B$18:B389)</f>
        <v>372</v>
      </c>
      <c r="B389" s="8">
        <v>696244401613</v>
      </c>
      <c r="C389" s="1" t="s">
        <v>99</v>
      </c>
      <c r="D389" s="1" t="s">
        <v>1094</v>
      </c>
      <c r="E389" s="7">
        <v>565</v>
      </c>
      <c r="F389" s="39"/>
      <c r="G389" s="3">
        <v>71.290000000000006</v>
      </c>
      <c r="H389" s="3">
        <f t="shared" si="53"/>
        <v>0</v>
      </c>
      <c r="I389" s="188">
        <f t="shared" si="44"/>
        <v>78.419000000000011</v>
      </c>
      <c r="J389" s="189">
        <f t="shared" si="45"/>
        <v>0</v>
      </c>
      <c r="K389" s="2" t="s">
        <v>1226</v>
      </c>
      <c r="L389" s="44" t="s">
        <v>0</v>
      </c>
      <c r="M389" s="5">
        <f t="shared" si="54"/>
        <v>3.3297800000000004</v>
      </c>
      <c r="N389" s="179">
        <v>3.0577800000000002</v>
      </c>
      <c r="O389" s="180">
        <v>0.54120000000000001</v>
      </c>
      <c r="P389" s="180">
        <v>0.26400000000000001</v>
      </c>
      <c r="Q389" s="180">
        <v>0.4</v>
      </c>
      <c r="R389" s="180">
        <v>8.0000000000000002E-3</v>
      </c>
      <c r="S389" s="218">
        <f t="shared" si="55"/>
        <v>3.0657800000000002</v>
      </c>
    </row>
    <row r="390" spans="1:19" ht="13.15" customHeight="1">
      <c r="A390" s="48">
        <f>SUBTOTAL(3,$B$18:B390)</f>
        <v>373</v>
      </c>
      <c r="B390" s="8">
        <v>696244401637</v>
      </c>
      <c r="C390" s="1" t="s">
        <v>98</v>
      </c>
      <c r="D390" s="1" t="s">
        <v>344</v>
      </c>
      <c r="E390" s="7">
        <v>3500</v>
      </c>
      <c r="F390" s="39"/>
      <c r="G390" s="3">
        <v>440.71</v>
      </c>
      <c r="H390" s="3">
        <f t="shared" si="53"/>
        <v>0</v>
      </c>
      <c r="I390" s="188">
        <f t="shared" si="44"/>
        <v>484.78099999999995</v>
      </c>
      <c r="J390" s="189">
        <f t="shared" si="45"/>
        <v>0</v>
      </c>
      <c r="K390" s="2" t="s">
        <v>1226</v>
      </c>
      <c r="L390" s="44" t="s">
        <v>0</v>
      </c>
      <c r="M390" s="5">
        <f t="shared" si="54"/>
        <v>26.147000000000002</v>
      </c>
      <c r="N390" s="179">
        <v>24.717000000000006</v>
      </c>
      <c r="O390" s="180">
        <v>0.70620000000000005</v>
      </c>
      <c r="P390" s="180">
        <v>1.43</v>
      </c>
      <c r="Q390" s="180">
        <v>0</v>
      </c>
      <c r="R390" s="180">
        <v>0</v>
      </c>
      <c r="S390" s="218">
        <f t="shared" si="55"/>
        <v>24.717000000000002</v>
      </c>
    </row>
    <row r="391" spans="1:19" ht="13.15" customHeight="1">
      <c r="A391" s="48">
        <f>SUBTOTAL(3,$B$18:B391)</f>
        <v>374</v>
      </c>
      <c r="B391" s="8">
        <v>696244401651</v>
      </c>
      <c r="C391" s="1" t="s">
        <v>97</v>
      </c>
      <c r="D391" s="1" t="s">
        <v>345</v>
      </c>
      <c r="E391" s="7">
        <v>100</v>
      </c>
      <c r="F391" s="39"/>
      <c r="G391" s="3">
        <v>16.18</v>
      </c>
      <c r="H391" s="3">
        <f t="shared" si="53"/>
        <v>0</v>
      </c>
      <c r="I391" s="188">
        <f t="shared" si="44"/>
        <v>17.797999999999998</v>
      </c>
      <c r="J391" s="189">
        <f t="shared" si="45"/>
        <v>0</v>
      </c>
      <c r="K391" s="2" t="s">
        <v>1226</v>
      </c>
      <c r="L391" s="44" t="s">
        <v>0</v>
      </c>
      <c r="M391" s="5">
        <f t="shared" si="54"/>
        <v>0.79220000000000002</v>
      </c>
      <c r="N391" s="179">
        <v>0.70620000000000005</v>
      </c>
      <c r="O391" s="180">
        <v>0.70620000000000005</v>
      </c>
      <c r="P391" s="180">
        <v>7.8E-2</v>
      </c>
      <c r="Q391" s="180">
        <v>0.22800000000000001</v>
      </c>
      <c r="R391" s="180">
        <v>8.0000000000000002E-3</v>
      </c>
      <c r="S391" s="218">
        <f t="shared" si="55"/>
        <v>0.71420000000000006</v>
      </c>
    </row>
    <row r="392" spans="1:19" ht="13.15" customHeight="1">
      <c r="A392" s="48">
        <f>SUBTOTAL(3,$B$18:B392)</f>
        <v>375</v>
      </c>
      <c r="B392" s="8">
        <v>696244401675</v>
      </c>
      <c r="C392" s="1" t="s">
        <v>96</v>
      </c>
      <c r="D392" s="1" t="s">
        <v>1095</v>
      </c>
      <c r="E392" s="7">
        <v>475</v>
      </c>
      <c r="F392" s="39"/>
      <c r="G392" s="3">
        <v>71.290000000000006</v>
      </c>
      <c r="H392" s="3">
        <f t="shared" si="53"/>
        <v>0</v>
      </c>
      <c r="I392" s="188">
        <f t="shared" si="44"/>
        <v>78.419000000000011</v>
      </c>
      <c r="J392" s="189">
        <f t="shared" si="45"/>
        <v>0</v>
      </c>
      <c r="K392" s="2" t="s">
        <v>1226</v>
      </c>
      <c r="L392" s="44" t="s">
        <v>0</v>
      </c>
      <c r="M392" s="5">
        <f t="shared" si="54"/>
        <v>3.6264500000000002</v>
      </c>
      <c r="N392" s="179">
        <v>3.3544500000000004</v>
      </c>
      <c r="O392" s="180">
        <v>0.70620000000000005</v>
      </c>
      <c r="P392" s="180">
        <v>0.26400000000000001</v>
      </c>
      <c r="Q392" s="180">
        <v>0.4</v>
      </c>
      <c r="R392" s="180">
        <v>8.0000000000000002E-3</v>
      </c>
      <c r="S392" s="218">
        <f t="shared" si="55"/>
        <v>3.3624500000000004</v>
      </c>
    </row>
    <row r="393" spans="1:19" ht="13.15" customHeight="1">
      <c r="A393" s="48">
        <f>SUBTOTAL(3,$B$18:B393)</f>
        <v>376</v>
      </c>
      <c r="B393" s="8">
        <v>696244401811</v>
      </c>
      <c r="C393" s="1" t="s">
        <v>95</v>
      </c>
      <c r="D393" s="1" t="s">
        <v>346</v>
      </c>
      <c r="E393" s="7">
        <v>2000</v>
      </c>
      <c r="F393" s="39"/>
      <c r="G393" s="3">
        <v>275.95999999999998</v>
      </c>
      <c r="H393" s="3">
        <f t="shared" si="53"/>
        <v>0</v>
      </c>
      <c r="I393" s="188">
        <f t="shared" si="44"/>
        <v>303.55599999999998</v>
      </c>
      <c r="J393" s="189">
        <f t="shared" si="45"/>
        <v>0</v>
      </c>
      <c r="K393" s="2" t="s">
        <v>1226</v>
      </c>
      <c r="L393" s="44" t="s">
        <v>0</v>
      </c>
      <c r="M393" s="5">
        <f t="shared" si="54"/>
        <v>18.942000000000004</v>
      </c>
      <c r="N393" s="179">
        <v>17.512</v>
      </c>
      <c r="O393" s="180">
        <v>0.87560000000000016</v>
      </c>
      <c r="P393" s="180">
        <v>1.43</v>
      </c>
      <c r="Q393" s="180">
        <v>0</v>
      </c>
      <c r="R393" s="180">
        <v>0</v>
      </c>
      <c r="S393" s="218">
        <f t="shared" si="55"/>
        <v>17.512000000000004</v>
      </c>
    </row>
    <row r="394" spans="1:19" ht="13.15" customHeight="1">
      <c r="A394" s="48">
        <f>SUBTOTAL(3,$B$18:B394)</f>
        <v>377</v>
      </c>
      <c r="B394" s="8">
        <v>696244401835</v>
      </c>
      <c r="C394" s="1" t="s">
        <v>94</v>
      </c>
      <c r="D394" s="1" t="s">
        <v>347</v>
      </c>
      <c r="E394" s="7">
        <v>100</v>
      </c>
      <c r="F394" s="39"/>
      <c r="G394" s="3">
        <v>18.36</v>
      </c>
      <c r="H394" s="3">
        <f t="shared" si="53"/>
        <v>0</v>
      </c>
      <c r="I394" s="188">
        <f t="shared" si="44"/>
        <v>20.195999999999998</v>
      </c>
      <c r="J394" s="189">
        <f t="shared" si="45"/>
        <v>0</v>
      </c>
      <c r="K394" s="2" t="s">
        <v>1226</v>
      </c>
      <c r="L394" s="44" t="s">
        <v>0</v>
      </c>
      <c r="M394" s="5">
        <f t="shared" si="54"/>
        <v>0.96160000000000012</v>
      </c>
      <c r="N394" s="179">
        <v>0.87560000000000016</v>
      </c>
      <c r="O394" s="180">
        <v>0.87560000000000016</v>
      </c>
      <c r="P394" s="180">
        <v>7.8E-2</v>
      </c>
      <c r="Q394" s="180">
        <v>0.22800000000000001</v>
      </c>
      <c r="R394" s="180">
        <v>8.0000000000000002E-3</v>
      </c>
      <c r="S394" s="218">
        <f t="shared" si="55"/>
        <v>0.88360000000000016</v>
      </c>
    </row>
    <row r="395" spans="1:19" ht="13.15" customHeight="1">
      <c r="A395" s="48">
        <f>SUBTOTAL(3,$B$18:B395)</f>
        <v>378</v>
      </c>
      <c r="B395" s="8">
        <v>696244401859</v>
      </c>
      <c r="C395" s="1" t="s">
        <v>93</v>
      </c>
      <c r="D395" s="1" t="s">
        <v>1096</v>
      </c>
      <c r="E395" s="7">
        <v>400</v>
      </c>
      <c r="F395" s="39"/>
      <c r="G395" s="3">
        <v>62.96</v>
      </c>
      <c r="H395" s="3">
        <f t="shared" si="53"/>
        <v>0</v>
      </c>
      <c r="I395" s="188">
        <f t="shared" si="44"/>
        <v>69.256</v>
      </c>
      <c r="J395" s="189">
        <f t="shared" si="45"/>
        <v>0</v>
      </c>
      <c r="K395" s="2" t="s">
        <v>1226</v>
      </c>
      <c r="L395" s="44" t="s">
        <v>0</v>
      </c>
      <c r="M395" s="5">
        <f t="shared" si="54"/>
        <v>3.7744000000000009</v>
      </c>
      <c r="N395" s="179">
        <v>3.5024000000000006</v>
      </c>
      <c r="O395" s="180">
        <v>0.87560000000000016</v>
      </c>
      <c r="P395" s="180">
        <v>0.26400000000000001</v>
      </c>
      <c r="Q395" s="180">
        <v>0.4</v>
      </c>
      <c r="R395" s="180">
        <v>8.0000000000000002E-3</v>
      </c>
      <c r="S395" s="218">
        <f t="shared" si="55"/>
        <v>3.5104000000000006</v>
      </c>
    </row>
    <row r="396" spans="1:19" ht="13.15" customHeight="1">
      <c r="A396" s="48">
        <f>SUBTOTAL(3,$B$18:B396)</f>
        <v>379</v>
      </c>
      <c r="B396" s="8">
        <v>696244401934</v>
      </c>
      <c r="C396" s="8" t="s">
        <v>1190</v>
      </c>
      <c r="D396" s="138" t="s">
        <v>1191</v>
      </c>
      <c r="E396" s="149">
        <v>2900</v>
      </c>
      <c r="F396" s="158"/>
      <c r="G396" s="147">
        <v>435.42</v>
      </c>
      <c r="H396" s="147">
        <f t="shared" si="53"/>
        <v>0</v>
      </c>
      <c r="I396" s="188">
        <f t="shared" si="44"/>
        <v>478.96199999999999</v>
      </c>
      <c r="J396" s="189">
        <f t="shared" si="45"/>
        <v>0</v>
      </c>
      <c r="K396" s="2" t="s">
        <v>1221</v>
      </c>
      <c r="L396" s="155">
        <v>46143</v>
      </c>
      <c r="N396" s="179">
        <v>27.178799999999999</v>
      </c>
      <c r="O396" s="180">
        <v>0.93720000000000003</v>
      </c>
      <c r="P396" s="180">
        <v>1.43</v>
      </c>
      <c r="Q396" s="180">
        <v>0</v>
      </c>
      <c r="R396" s="1">
        <v>1.8499999999999999E-2</v>
      </c>
      <c r="S396" s="218">
        <f t="shared" si="55"/>
        <v>27.197299999999998</v>
      </c>
    </row>
    <row r="397" spans="1:19" ht="13.15" customHeight="1">
      <c r="A397" s="48">
        <f>SUBTOTAL(3,$B$18:B397)</f>
        <v>380</v>
      </c>
      <c r="B397" s="8">
        <v>696244401958</v>
      </c>
      <c r="C397" s="8" t="s">
        <v>1192</v>
      </c>
      <c r="D397" s="138" t="s">
        <v>1193</v>
      </c>
      <c r="E397" s="149">
        <v>100</v>
      </c>
      <c r="F397" s="158"/>
      <c r="G397" s="147">
        <v>21.01</v>
      </c>
      <c r="H397" s="147">
        <f t="shared" si="53"/>
        <v>0</v>
      </c>
      <c r="I397" s="188">
        <f t="shared" si="44"/>
        <v>23.111000000000001</v>
      </c>
      <c r="J397" s="189">
        <f t="shared" si="45"/>
        <v>0</v>
      </c>
      <c r="K397" s="2" t="s">
        <v>1221</v>
      </c>
      <c r="L397" s="155">
        <v>46143</v>
      </c>
      <c r="N397" s="179">
        <v>0.93720000000000003</v>
      </c>
      <c r="O397" s="180">
        <v>0.93720000000000003</v>
      </c>
      <c r="P397" s="180">
        <v>7.8E-2</v>
      </c>
      <c r="Q397" s="180">
        <v>0.22800000000000001</v>
      </c>
      <c r="R397" s="1">
        <v>1.8499999999999999E-2</v>
      </c>
      <c r="S397" s="218">
        <f t="shared" si="55"/>
        <v>0.95569999999999999</v>
      </c>
    </row>
    <row r="398" spans="1:19" ht="13.15" customHeight="1">
      <c r="A398" s="48">
        <f>SUBTOTAL(3,$B$18:B398)</f>
        <v>381</v>
      </c>
      <c r="B398" s="8">
        <v>696244401972</v>
      </c>
      <c r="C398" s="8" t="s">
        <v>1194</v>
      </c>
      <c r="D398" s="138" t="s">
        <v>1195</v>
      </c>
      <c r="E398" s="149">
        <v>400</v>
      </c>
      <c r="F398" s="158"/>
      <c r="G398" s="147">
        <v>66.180000000000007</v>
      </c>
      <c r="H398" s="147">
        <f t="shared" si="53"/>
        <v>0</v>
      </c>
      <c r="I398" s="188">
        <f t="shared" si="44"/>
        <v>72.798000000000002</v>
      </c>
      <c r="J398" s="189">
        <f t="shared" si="45"/>
        <v>0</v>
      </c>
      <c r="K398" s="2" t="s">
        <v>1221</v>
      </c>
      <c r="L398" s="155">
        <v>46143</v>
      </c>
      <c r="N398" s="179">
        <v>3.7488000000000001</v>
      </c>
      <c r="O398" s="180">
        <v>0.93720000000000003</v>
      </c>
      <c r="P398" s="180">
        <v>0.26400000000000001</v>
      </c>
      <c r="Q398" s="180">
        <v>0.4</v>
      </c>
      <c r="R398" s="1">
        <v>1.8499999999999999E-2</v>
      </c>
      <c r="S398" s="218">
        <f t="shared" si="55"/>
        <v>3.7673000000000001</v>
      </c>
    </row>
    <row r="399" spans="1:19" ht="13.15" customHeight="1">
      <c r="A399" s="48">
        <f>SUBTOTAL(3,$B$18:B399)</f>
        <v>382</v>
      </c>
      <c r="B399" s="8">
        <v>696244402115</v>
      </c>
      <c r="C399" s="1" t="s">
        <v>92</v>
      </c>
      <c r="D399" s="1" t="s">
        <v>348</v>
      </c>
      <c r="E399" s="7">
        <v>2000</v>
      </c>
      <c r="F399" s="39"/>
      <c r="G399" s="3">
        <v>404.87</v>
      </c>
      <c r="H399" s="3">
        <f t="shared" si="53"/>
        <v>0</v>
      </c>
      <c r="I399" s="188">
        <f t="shared" si="44"/>
        <v>445.35700000000003</v>
      </c>
      <c r="J399" s="189">
        <f t="shared" si="45"/>
        <v>0</v>
      </c>
      <c r="K399" s="2" t="s">
        <v>1221</v>
      </c>
      <c r="L399" s="44" t="s">
        <v>0</v>
      </c>
      <c r="M399" s="5">
        <f>S399+P399</f>
        <v>23.870000000000005</v>
      </c>
      <c r="N399" s="179">
        <v>22.440000000000005</v>
      </c>
      <c r="O399" s="180">
        <v>1.1220000000000003</v>
      </c>
      <c r="P399" s="180">
        <v>1.43</v>
      </c>
      <c r="Q399" s="180">
        <v>0</v>
      </c>
      <c r="R399" s="180">
        <v>0</v>
      </c>
      <c r="S399" s="218">
        <f t="shared" si="55"/>
        <v>22.440000000000005</v>
      </c>
    </row>
    <row r="400" spans="1:19" ht="13.15" customHeight="1">
      <c r="A400" s="48">
        <f>SUBTOTAL(3,$B$18:B400)</f>
        <v>383</v>
      </c>
      <c r="B400" s="8">
        <v>696244402139</v>
      </c>
      <c r="C400" s="1" t="s">
        <v>91</v>
      </c>
      <c r="D400" s="1" t="s">
        <v>349</v>
      </c>
      <c r="E400" s="7">
        <v>100</v>
      </c>
      <c r="F400" s="39"/>
      <c r="G400" s="3">
        <v>26.09</v>
      </c>
      <c r="H400" s="3">
        <f t="shared" si="53"/>
        <v>0</v>
      </c>
      <c r="I400" s="188">
        <f t="shared" si="44"/>
        <v>28.698999999999998</v>
      </c>
      <c r="J400" s="189">
        <f t="shared" si="45"/>
        <v>0</v>
      </c>
      <c r="K400" s="2" t="s">
        <v>1221</v>
      </c>
      <c r="L400" s="44" t="s">
        <v>0</v>
      </c>
      <c r="M400" s="5">
        <f>S400+P400</f>
        <v>1.2080000000000004</v>
      </c>
      <c r="N400" s="179">
        <v>1.1220000000000001</v>
      </c>
      <c r="O400" s="180">
        <v>1.1220000000000003</v>
      </c>
      <c r="P400" s="180">
        <v>7.8E-2</v>
      </c>
      <c r="Q400" s="180">
        <v>0.22800000000000001</v>
      </c>
      <c r="R400" s="180">
        <v>8.0000000000000002E-3</v>
      </c>
      <c r="S400" s="218">
        <f t="shared" si="55"/>
        <v>1.1300000000000003</v>
      </c>
    </row>
    <row r="401" spans="1:19" ht="13.15" customHeight="1">
      <c r="A401" s="48">
        <f>SUBTOTAL(3,$B$18:B401)</f>
        <v>384</v>
      </c>
      <c r="B401" s="8">
        <v>696244402153</v>
      </c>
      <c r="C401" s="1" t="s">
        <v>90</v>
      </c>
      <c r="D401" s="1" t="s">
        <v>1097</v>
      </c>
      <c r="E401" s="7">
        <v>315</v>
      </c>
      <c r="F401" s="39"/>
      <c r="G401" s="3">
        <v>62.96</v>
      </c>
      <c r="H401" s="3">
        <f t="shared" si="53"/>
        <v>0</v>
      </c>
      <c r="I401" s="188">
        <f t="shared" si="44"/>
        <v>69.256</v>
      </c>
      <c r="J401" s="189">
        <f t="shared" si="45"/>
        <v>0</v>
      </c>
      <c r="K401" s="2" t="s">
        <v>1221</v>
      </c>
      <c r="L401" s="44" t="s">
        <v>0</v>
      </c>
      <c r="M401" s="5">
        <f>S401+P401</f>
        <v>3.8063000000000011</v>
      </c>
      <c r="N401" s="179">
        <v>3.5343000000000004</v>
      </c>
      <c r="O401" s="180">
        <v>1.1220000000000003</v>
      </c>
      <c r="P401" s="180">
        <v>0.26400000000000001</v>
      </c>
      <c r="Q401" s="180">
        <v>0.4</v>
      </c>
      <c r="R401" s="180">
        <v>8.0000000000000002E-3</v>
      </c>
      <c r="S401" s="218">
        <f t="shared" si="55"/>
        <v>3.5423000000000009</v>
      </c>
    </row>
    <row r="402" spans="1:19" ht="13.15" customHeight="1">
      <c r="A402" s="48">
        <f>SUBTOTAL(3,$B$18:B402)</f>
        <v>385</v>
      </c>
      <c r="B402" s="40" t="s">
        <v>350</v>
      </c>
      <c r="C402" s="35"/>
      <c r="D402" s="35"/>
      <c r="E402" s="41"/>
      <c r="F402" s="35"/>
      <c r="G402" s="35"/>
      <c r="H402" s="36"/>
      <c r="I402" s="36"/>
      <c r="J402" s="36"/>
      <c r="K402" s="36"/>
      <c r="L402" s="36"/>
      <c r="M402" s="43"/>
      <c r="N402" s="43"/>
      <c r="O402" s="43"/>
      <c r="P402" s="43"/>
      <c r="Q402" s="43"/>
      <c r="R402" s="43"/>
      <c r="S402" s="226"/>
    </row>
    <row r="403" spans="1:19" ht="13.15" customHeight="1">
      <c r="A403" s="48">
        <f>SUBTOTAL(3,$B$18:B403)</f>
        <v>386</v>
      </c>
      <c r="B403" s="8">
        <v>696244402597</v>
      </c>
      <c r="C403" s="1" t="s">
        <v>351</v>
      </c>
      <c r="D403" s="1" t="s">
        <v>352</v>
      </c>
      <c r="E403" s="7">
        <v>4500</v>
      </c>
      <c r="F403" s="39"/>
      <c r="G403" s="3">
        <v>559.42999999999995</v>
      </c>
      <c r="H403" s="3">
        <f t="shared" ref="H403:H414" si="56">(ROUND(G403*(1-$E$5)*(1-$G$5)*(1-$H$5),2)*F403)</f>
        <v>0</v>
      </c>
      <c r="I403" s="188">
        <f t="shared" si="44"/>
        <v>615.37299999999993</v>
      </c>
      <c r="J403" s="189">
        <f t="shared" si="45"/>
        <v>0</v>
      </c>
      <c r="K403" s="2" t="s">
        <v>1226</v>
      </c>
      <c r="L403" s="44" t="s">
        <v>0</v>
      </c>
      <c r="M403" s="5">
        <f t="shared" ref="M403:M414" si="57">S403+P403</f>
        <v>25.783999999999999</v>
      </c>
      <c r="N403" s="179">
        <v>24.354000000000003</v>
      </c>
      <c r="O403" s="180">
        <v>0.54120000000000001</v>
      </c>
      <c r="P403" s="180">
        <v>1.43</v>
      </c>
      <c r="Q403" s="180">
        <v>0</v>
      </c>
      <c r="R403" s="180">
        <v>0</v>
      </c>
      <c r="S403" s="218">
        <f t="shared" ref="S403:S414" si="58">O403/100*E403+R403</f>
        <v>24.353999999999999</v>
      </c>
    </row>
    <row r="404" spans="1:19" ht="13.15" customHeight="1">
      <c r="A404" s="48">
        <f>SUBTOTAL(3,$B$18:B404)</f>
        <v>387</v>
      </c>
      <c r="B404" s="8">
        <v>696244402610</v>
      </c>
      <c r="C404" s="1" t="s">
        <v>353</v>
      </c>
      <c r="D404" s="1" t="s">
        <v>354</v>
      </c>
      <c r="E404" s="7">
        <v>100</v>
      </c>
      <c r="F404" s="39"/>
      <c r="G404" s="3">
        <v>17.309999999999999</v>
      </c>
      <c r="H404" s="3">
        <f t="shared" si="56"/>
        <v>0</v>
      </c>
      <c r="I404" s="188">
        <f t="shared" si="44"/>
        <v>19.040999999999997</v>
      </c>
      <c r="J404" s="189">
        <f t="shared" si="45"/>
        <v>0</v>
      </c>
      <c r="K404" s="2" t="s">
        <v>1226</v>
      </c>
      <c r="L404" s="44" t="s">
        <v>0</v>
      </c>
      <c r="M404" s="5">
        <f t="shared" si="57"/>
        <v>0.62719999999999998</v>
      </c>
      <c r="N404" s="179">
        <v>0.54120000000000001</v>
      </c>
      <c r="O404" s="180">
        <v>0.54120000000000001</v>
      </c>
      <c r="P404" s="180">
        <v>7.8E-2</v>
      </c>
      <c r="Q404" s="180">
        <v>0.22800000000000001</v>
      </c>
      <c r="R404" s="180">
        <v>8.0000000000000002E-3</v>
      </c>
      <c r="S404" s="218">
        <f t="shared" si="58"/>
        <v>0.54920000000000002</v>
      </c>
    </row>
    <row r="405" spans="1:19" ht="13.15" customHeight="1">
      <c r="A405" s="48">
        <f>SUBTOTAL(3,$B$18:B405)</f>
        <v>388</v>
      </c>
      <c r="B405" s="8">
        <v>696244402634</v>
      </c>
      <c r="C405" s="1" t="s">
        <v>355</v>
      </c>
      <c r="D405" s="1" t="s">
        <v>1098</v>
      </c>
      <c r="E405" s="7">
        <v>495</v>
      </c>
      <c r="F405" s="39"/>
      <c r="G405" s="3">
        <v>71.290000000000006</v>
      </c>
      <c r="H405" s="3">
        <f t="shared" si="56"/>
        <v>0</v>
      </c>
      <c r="I405" s="188">
        <f t="shared" si="44"/>
        <v>78.419000000000011</v>
      </c>
      <c r="J405" s="189">
        <f t="shared" si="45"/>
        <v>0</v>
      </c>
      <c r="K405" s="2" t="s">
        <v>1226</v>
      </c>
      <c r="L405" s="44" t="s">
        <v>0</v>
      </c>
      <c r="M405" s="5">
        <f t="shared" si="57"/>
        <v>2.9509400000000001</v>
      </c>
      <c r="N405" s="179">
        <v>3.0577800000000002</v>
      </c>
      <c r="O405" s="180">
        <v>0.54120000000000001</v>
      </c>
      <c r="P405" s="180">
        <v>0.26400000000000001</v>
      </c>
      <c r="Q405" s="180">
        <v>0.4</v>
      </c>
      <c r="R405" s="180">
        <v>8.0000000000000002E-3</v>
      </c>
      <c r="S405" s="218">
        <f t="shared" si="58"/>
        <v>2.6869399999999999</v>
      </c>
    </row>
    <row r="406" spans="1:19" ht="13.15" customHeight="1">
      <c r="A406" s="48">
        <f>SUBTOTAL(3,$B$18:B406)</f>
        <v>389</v>
      </c>
      <c r="B406" s="8">
        <v>696244402658</v>
      </c>
      <c r="C406" s="1" t="s">
        <v>356</v>
      </c>
      <c r="D406" s="1" t="s">
        <v>357</v>
      </c>
      <c r="E406" s="7">
        <v>3500</v>
      </c>
      <c r="F406" s="39"/>
      <c r="G406" s="3">
        <v>550.29</v>
      </c>
      <c r="H406" s="3">
        <f t="shared" si="56"/>
        <v>0</v>
      </c>
      <c r="I406" s="188">
        <f t="shared" si="44"/>
        <v>605.31899999999996</v>
      </c>
      <c r="J406" s="189">
        <f t="shared" si="45"/>
        <v>0</v>
      </c>
      <c r="K406" s="2" t="s">
        <v>1226</v>
      </c>
      <c r="L406" s="44" t="s">
        <v>0</v>
      </c>
      <c r="M406" s="5">
        <f t="shared" si="57"/>
        <v>26.147000000000002</v>
      </c>
      <c r="N406" s="179">
        <v>24.717000000000006</v>
      </c>
      <c r="O406" s="180">
        <v>0.70620000000000005</v>
      </c>
      <c r="P406" s="180">
        <v>1.43</v>
      </c>
      <c r="Q406" s="180">
        <v>0</v>
      </c>
      <c r="R406" s="180">
        <v>0</v>
      </c>
      <c r="S406" s="218">
        <f t="shared" si="58"/>
        <v>24.717000000000002</v>
      </c>
    </row>
    <row r="407" spans="1:19" ht="13.15" customHeight="1">
      <c r="A407" s="48">
        <f>SUBTOTAL(3,$B$18:B407)</f>
        <v>390</v>
      </c>
      <c r="B407" s="8">
        <v>696244402672</v>
      </c>
      <c r="C407" s="1" t="s">
        <v>358</v>
      </c>
      <c r="D407" s="1" t="s">
        <v>359</v>
      </c>
      <c r="E407" s="7">
        <v>100</v>
      </c>
      <c r="F407" s="39"/>
      <c r="G407" s="3">
        <v>20.7</v>
      </c>
      <c r="H407" s="3">
        <f t="shared" si="56"/>
        <v>0</v>
      </c>
      <c r="I407" s="188">
        <f t="shared" si="44"/>
        <v>22.77</v>
      </c>
      <c r="J407" s="189">
        <f t="shared" si="45"/>
        <v>0</v>
      </c>
      <c r="K407" s="2" t="s">
        <v>1226</v>
      </c>
      <c r="L407" s="44" t="s">
        <v>0</v>
      </c>
      <c r="M407" s="5">
        <f t="shared" si="57"/>
        <v>0.79220000000000002</v>
      </c>
      <c r="N407" s="179">
        <v>0.70620000000000005</v>
      </c>
      <c r="O407" s="180">
        <v>0.70620000000000005</v>
      </c>
      <c r="P407" s="180">
        <v>7.8E-2</v>
      </c>
      <c r="Q407" s="180">
        <v>0.22800000000000001</v>
      </c>
      <c r="R407" s="180">
        <v>8.0000000000000002E-3</v>
      </c>
      <c r="S407" s="218">
        <f t="shared" si="58"/>
        <v>0.71420000000000006</v>
      </c>
    </row>
    <row r="408" spans="1:19" ht="13.15" customHeight="1">
      <c r="A408" s="48">
        <f>SUBTOTAL(3,$B$18:B408)</f>
        <v>391</v>
      </c>
      <c r="B408" s="8">
        <v>696244402696</v>
      </c>
      <c r="C408" s="1" t="s">
        <v>360</v>
      </c>
      <c r="D408" s="1" t="s">
        <v>1099</v>
      </c>
      <c r="E408" s="7">
        <v>390</v>
      </c>
      <c r="F408" s="39"/>
      <c r="G408" s="3">
        <v>71.290000000000006</v>
      </c>
      <c r="H408" s="3">
        <f t="shared" si="56"/>
        <v>0</v>
      </c>
      <c r="I408" s="188">
        <f t="shared" si="44"/>
        <v>78.419000000000011</v>
      </c>
      <c r="J408" s="189">
        <f t="shared" si="45"/>
        <v>0</v>
      </c>
      <c r="K408" s="2" t="s">
        <v>1226</v>
      </c>
      <c r="L408" s="44" t="s">
        <v>0</v>
      </c>
      <c r="M408" s="5">
        <f t="shared" si="57"/>
        <v>3.0261800000000001</v>
      </c>
      <c r="N408" s="179">
        <v>3.3544500000000004</v>
      </c>
      <c r="O408" s="180">
        <v>0.70620000000000005</v>
      </c>
      <c r="P408" s="180">
        <v>0.26400000000000001</v>
      </c>
      <c r="Q408" s="180">
        <v>0.4</v>
      </c>
      <c r="R408" s="180">
        <v>8.0000000000000002E-3</v>
      </c>
      <c r="S408" s="218">
        <f t="shared" si="58"/>
        <v>2.7621800000000003</v>
      </c>
    </row>
    <row r="409" spans="1:19" ht="13.15" customHeight="1">
      <c r="A409" s="48">
        <f>SUBTOTAL(3,$B$18:B409)</f>
        <v>392</v>
      </c>
      <c r="B409" s="8">
        <v>696244402719</v>
      </c>
      <c r="C409" s="1" t="s">
        <v>361</v>
      </c>
      <c r="D409" s="1" t="s">
        <v>362</v>
      </c>
      <c r="E409" s="7">
        <v>3000</v>
      </c>
      <c r="F409" s="39"/>
      <c r="G409" s="3">
        <v>523.83000000000004</v>
      </c>
      <c r="H409" s="3">
        <f t="shared" si="56"/>
        <v>0</v>
      </c>
      <c r="I409" s="188">
        <f t="shared" si="44"/>
        <v>576.21300000000008</v>
      </c>
      <c r="J409" s="189">
        <f t="shared" si="45"/>
        <v>0</v>
      </c>
      <c r="K409" s="2" t="s">
        <v>1226</v>
      </c>
      <c r="L409" s="44" t="s">
        <v>0</v>
      </c>
      <c r="M409" s="5">
        <f t="shared" si="57"/>
        <v>35.090000000000011</v>
      </c>
      <c r="N409" s="179">
        <v>22.440000000000005</v>
      </c>
      <c r="O409" s="180">
        <v>1.1220000000000003</v>
      </c>
      <c r="P409" s="180">
        <v>1.43</v>
      </c>
      <c r="Q409" s="180">
        <v>0</v>
      </c>
      <c r="R409" s="180">
        <v>0</v>
      </c>
      <c r="S409" s="218">
        <f t="shared" si="58"/>
        <v>33.660000000000011</v>
      </c>
    </row>
    <row r="410" spans="1:19" ht="13.15" customHeight="1">
      <c r="A410" s="48">
        <f>SUBTOTAL(3,$B$18:B410)</f>
        <v>393</v>
      </c>
      <c r="B410" s="8">
        <v>696244402733</v>
      </c>
      <c r="C410" s="1" t="s">
        <v>363</v>
      </c>
      <c r="D410" s="1" t="s">
        <v>364</v>
      </c>
      <c r="E410" s="7">
        <v>100</v>
      </c>
      <c r="F410" s="39"/>
      <c r="G410" s="3">
        <v>22.8</v>
      </c>
      <c r="H410" s="3">
        <f t="shared" si="56"/>
        <v>0</v>
      </c>
      <c r="I410" s="188">
        <f t="shared" si="44"/>
        <v>25.080000000000002</v>
      </c>
      <c r="J410" s="189">
        <f t="shared" si="45"/>
        <v>0</v>
      </c>
      <c r="K410" s="2" t="s">
        <v>1226</v>
      </c>
      <c r="L410" s="44" t="s">
        <v>0</v>
      </c>
      <c r="M410" s="5">
        <f t="shared" si="57"/>
        <v>1.2080000000000004</v>
      </c>
      <c r="N410" s="179">
        <v>1.1220000000000001</v>
      </c>
      <c r="O410" s="180">
        <v>1.1220000000000003</v>
      </c>
      <c r="P410" s="180">
        <v>7.8E-2</v>
      </c>
      <c r="Q410" s="180">
        <v>0.22800000000000001</v>
      </c>
      <c r="R410" s="180">
        <v>8.0000000000000002E-3</v>
      </c>
      <c r="S410" s="218">
        <f t="shared" si="58"/>
        <v>1.1300000000000003</v>
      </c>
    </row>
    <row r="411" spans="1:19" ht="14.45" customHeight="1">
      <c r="A411" s="48">
        <f>SUBTOTAL(3,$B$18:B411)</f>
        <v>394</v>
      </c>
      <c r="B411" s="8">
        <v>696244402757</v>
      </c>
      <c r="C411" s="1" t="s">
        <v>365</v>
      </c>
      <c r="D411" s="1" t="s">
        <v>1100</v>
      </c>
      <c r="E411" s="7">
        <v>350</v>
      </c>
      <c r="F411" s="39"/>
      <c r="G411" s="3">
        <v>71.290000000000006</v>
      </c>
      <c r="H411" s="3">
        <f t="shared" si="56"/>
        <v>0</v>
      </c>
      <c r="I411" s="188">
        <f t="shared" si="44"/>
        <v>78.419000000000011</v>
      </c>
      <c r="J411" s="189">
        <f t="shared" si="45"/>
        <v>0</v>
      </c>
      <c r="K411" s="2" t="s">
        <v>1226</v>
      </c>
      <c r="L411" s="44" t="s">
        <v>0</v>
      </c>
      <c r="M411" s="5">
        <f t="shared" si="57"/>
        <v>4.1990000000000007</v>
      </c>
      <c r="N411" s="179">
        <v>3.5343000000000004</v>
      </c>
      <c r="O411" s="180">
        <v>1.1220000000000003</v>
      </c>
      <c r="P411" s="180">
        <v>0.26400000000000001</v>
      </c>
      <c r="Q411" s="180">
        <v>0.4</v>
      </c>
      <c r="R411" s="180">
        <v>8.0000000000000002E-3</v>
      </c>
      <c r="S411" s="218">
        <f t="shared" si="58"/>
        <v>3.9350000000000009</v>
      </c>
    </row>
    <row r="412" spans="1:19" ht="12.75">
      <c r="A412" s="48">
        <f>SUBTOTAL(3,$B$18:B412)</f>
        <v>395</v>
      </c>
      <c r="B412" s="8">
        <v>696244402832</v>
      </c>
      <c r="C412" s="1" t="s">
        <v>366</v>
      </c>
      <c r="D412" s="1" t="s">
        <v>367</v>
      </c>
      <c r="E412" s="7">
        <v>2000</v>
      </c>
      <c r="F412" s="39"/>
      <c r="G412" s="3">
        <v>393.59</v>
      </c>
      <c r="H412" s="3">
        <f t="shared" si="56"/>
        <v>0</v>
      </c>
      <c r="I412" s="188">
        <f t="shared" si="44"/>
        <v>432.94899999999996</v>
      </c>
      <c r="J412" s="189">
        <f t="shared" si="45"/>
        <v>0</v>
      </c>
      <c r="K412" s="2" t="s">
        <v>1226</v>
      </c>
      <c r="L412" s="44" t="s">
        <v>0</v>
      </c>
      <c r="M412" s="5">
        <f t="shared" si="57"/>
        <v>18.942000000000004</v>
      </c>
      <c r="N412" s="179">
        <v>17.512</v>
      </c>
      <c r="O412" s="180">
        <v>0.87560000000000016</v>
      </c>
      <c r="P412" s="180">
        <v>1.43</v>
      </c>
      <c r="Q412" s="180">
        <v>0</v>
      </c>
      <c r="R412" s="180">
        <v>0</v>
      </c>
      <c r="S412" s="218">
        <f t="shared" si="58"/>
        <v>17.512000000000004</v>
      </c>
    </row>
    <row r="413" spans="1:19" ht="13.15" customHeight="1">
      <c r="A413" s="48">
        <f>SUBTOTAL(3,$B$18:B413)</f>
        <v>396</v>
      </c>
      <c r="B413" s="8">
        <v>696244402856</v>
      </c>
      <c r="C413" s="1" t="s">
        <v>368</v>
      </c>
      <c r="D413" s="1" t="s">
        <v>369</v>
      </c>
      <c r="E413" s="7">
        <v>100</v>
      </c>
      <c r="F413" s="39"/>
      <c r="G413" s="3">
        <v>25.27</v>
      </c>
      <c r="H413" s="3">
        <f t="shared" si="56"/>
        <v>0</v>
      </c>
      <c r="I413" s="188">
        <f t="shared" ref="I413:I476" si="59">(G413*$E$15)+G413</f>
        <v>27.797000000000001</v>
      </c>
      <c r="J413" s="189">
        <f t="shared" ref="J413:J476" si="60">H413+(H413*$E$15)</f>
        <v>0</v>
      </c>
      <c r="K413" s="2" t="s">
        <v>1226</v>
      </c>
      <c r="L413" s="44" t="s">
        <v>0</v>
      </c>
      <c r="M413" s="5">
        <f t="shared" si="57"/>
        <v>0.96160000000000012</v>
      </c>
      <c r="N413" s="179">
        <v>0.87560000000000016</v>
      </c>
      <c r="O413" s="180">
        <v>0.87560000000000016</v>
      </c>
      <c r="P413" s="180">
        <v>7.8E-2</v>
      </c>
      <c r="Q413" s="180">
        <v>0.22800000000000001</v>
      </c>
      <c r="R413" s="180">
        <v>8.0000000000000002E-3</v>
      </c>
      <c r="S413" s="218">
        <f t="shared" si="58"/>
        <v>0.88360000000000016</v>
      </c>
    </row>
    <row r="414" spans="1:19" ht="13.15" customHeight="1">
      <c r="A414" s="48">
        <f>SUBTOTAL(3,$B$18:B414)</f>
        <v>397</v>
      </c>
      <c r="B414" s="8">
        <v>696244402870</v>
      </c>
      <c r="C414" s="1" t="s">
        <v>370</v>
      </c>
      <c r="D414" s="1" t="s">
        <v>1101</v>
      </c>
      <c r="E414" s="7">
        <v>290</v>
      </c>
      <c r="F414" s="39"/>
      <c r="G414" s="3">
        <v>62.96</v>
      </c>
      <c r="H414" s="3">
        <f t="shared" si="56"/>
        <v>0</v>
      </c>
      <c r="I414" s="188">
        <f t="shared" si="59"/>
        <v>69.256</v>
      </c>
      <c r="J414" s="189">
        <f t="shared" si="60"/>
        <v>0</v>
      </c>
      <c r="K414" s="2" t="s">
        <v>1226</v>
      </c>
      <c r="L414" s="44" t="s">
        <v>0</v>
      </c>
      <c r="M414" s="5">
        <f t="shared" si="57"/>
        <v>2.8112400000000006</v>
      </c>
      <c r="N414" s="179">
        <v>3.5024000000000006</v>
      </c>
      <c r="O414" s="180">
        <v>0.87560000000000016</v>
      </c>
      <c r="P414" s="180">
        <v>0.26400000000000001</v>
      </c>
      <c r="Q414" s="180">
        <v>0.4</v>
      </c>
      <c r="R414" s="180">
        <v>8.0000000000000002E-3</v>
      </c>
      <c r="S414" s="218">
        <f t="shared" si="58"/>
        <v>2.5472400000000004</v>
      </c>
    </row>
    <row r="415" spans="1:19" ht="14.45" customHeight="1">
      <c r="A415" s="48">
        <f>SUBTOTAL(3,$B$18:B415)</f>
        <v>398</v>
      </c>
      <c r="B415" s="11" t="s">
        <v>924</v>
      </c>
      <c r="C415" s="9"/>
      <c r="D415" s="9"/>
      <c r="E415" s="10"/>
      <c r="F415" s="9"/>
      <c r="G415" s="9"/>
      <c r="H415" s="45"/>
      <c r="I415" s="45"/>
      <c r="J415" s="45"/>
      <c r="K415" s="49" t="s">
        <v>1223</v>
      </c>
      <c r="L415" s="156"/>
      <c r="M415" s="46"/>
      <c r="N415" s="46"/>
      <c r="O415" s="46"/>
      <c r="P415" s="46"/>
      <c r="Q415" s="46"/>
      <c r="R415" s="46"/>
      <c r="S415" s="227"/>
    </row>
    <row r="416" spans="1:19" ht="12.75">
      <c r="A416" s="48">
        <f>SUBTOTAL(3,$B$18:B416)</f>
        <v>399</v>
      </c>
      <c r="B416" s="8">
        <v>696244402955</v>
      </c>
      <c r="C416" s="1" t="s">
        <v>535</v>
      </c>
      <c r="D416" s="1" t="s">
        <v>536</v>
      </c>
      <c r="E416" s="7">
        <v>3500</v>
      </c>
      <c r="F416" s="6"/>
      <c r="G416" s="3">
        <v>1427.0550000000001</v>
      </c>
      <c r="H416" s="3">
        <f t="shared" ref="H416:H421" si="61">(ROUND(G416*(1-$E$5)*(1-$G$5)*(1-$H$5),2)*F416)</f>
        <v>0</v>
      </c>
      <c r="I416" s="188">
        <f t="shared" si="59"/>
        <v>1569.7605000000001</v>
      </c>
      <c r="J416" s="189">
        <f t="shared" si="60"/>
        <v>0</v>
      </c>
      <c r="K416" s="2" t="s">
        <v>1226</v>
      </c>
      <c r="L416" s="44" t="s">
        <v>0</v>
      </c>
      <c r="M416" s="5">
        <f>S416+P416</f>
        <v>26.84</v>
      </c>
      <c r="N416" s="179">
        <v>25.41</v>
      </c>
      <c r="O416" s="180">
        <v>0.72599999999999998</v>
      </c>
      <c r="P416" s="180">
        <v>1.43</v>
      </c>
      <c r="Q416" s="180">
        <v>0</v>
      </c>
      <c r="R416" s="180">
        <v>0</v>
      </c>
      <c r="S416" s="218">
        <f>O416/100*E416+R416</f>
        <v>25.41</v>
      </c>
    </row>
    <row r="417" spans="1:19" ht="13.15" customHeight="1">
      <c r="A417" s="48">
        <f>SUBTOTAL(3,$B$18:B417)</f>
        <v>400</v>
      </c>
      <c r="B417" s="8">
        <v>696244402979</v>
      </c>
      <c r="C417" s="1" t="s">
        <v>537</v>
      </c>
      <c r="D417" s="1" t="s">
        <v>538</v>
      </c>
      <c r="E417" s="7">
        <v>100</v>
      </c>
      <c r="F417" s="6"/>
      <c r="G417" s="3">
        <v>50.966999999999999</v>
      </c>
      <c r="H417" s="3">
        <f t="shared" si="61"/>
        <v>0</v>
      </c>
      <c r="I417" s="188">
        <f t="shared" si="59"/>
        <v>56.063699999999997</v>
      </c>
      <c r="J417" s="189">
        <f t="shared" si="60"/>
        <v>0</v>
      </c>
      <c r="K417" s="2" t="s">
        <v>1226</v>
      </c>
      <c r="L417" s="44" t="s">
        <v>0</v>
      </c>
      <c r="M417" s="5">
        <f>S417+P417</f>
        <v>0.81199999999999994</v>
      </c>
      <c r="N417" s="179">
        <v>0.72599999999999998</v>
      </c>
      <c r="O417" s="180">
        <v>0.72599999999999998</v>
      </c>
      <c r="P417" s="180">
        <v>7.8E-2</v>
      </c>
      <c r="Q417" s="180">
        <v>0.22800000000000001</v>
      </c>
      <c r="R417" s="180">
        <v>8.0000000000000002E-3</v>
      </c>
      <c r="S417" s="218">
        <f>O417/100*E417+R417</f>
        <v>0.73399999999999999</v>
      </c>
    </row>
    <row r="418" spans="1:19" ht="14.45" customHeight="1">
      <c r="A418" s="48">
        <f>SUBTOTAL(3,$B$18:B418)</f>
        <v>401</v>
      </c>
      <c r="B418" s="8">
        <v>696244402993</v>
      </c>
      <c r="C418" s="1" t="s">
        <v>539</v>
      </c>
      <c r="D418" s="1" t="s">
        <v>1102</v>
      </c>
      <c r="E418" s="7">
        <v>386</v>
      </c>
      <c r="F418" s="6"/>
      <c r="G418" s="3">
        <v>169.95300000000003</v>
      </c>
      <c r="H418" s="3">
        <f t="shared" si="61"/>
        <v>0</v>
      </c>
      <c r="I418" s="188">
        <f t="shared" si="59"/>
        <v>186.94830000000005</v>
      </c>
      <c r="J418" s="189">
        <f t="shared" si="60"/>
        <v>0</v>
      </c>
      <c r="K418" s="2" t="s">
        <v>1226</v>
      </c>
      <c r="L418" s="44" t="s">
        <v>0</v>
      </c>
      <c r="M418" s="5">
        <f>S418+P418</f>
        <v>3.0743600000000004</v>
      </c>
      <c r="N418" s="179">
        <v>2.8023600000000002</v>
      </c>
      <c r="O418" s="180">
        <v>0.72599999999999998</v>
      </c>
      <c r="P418" s="180">
        <v>0.26400000000000001</v>
      </c>
      <c r="Q418" s="180">
        <v>0.4</v>
      </c>
      <c r="R418" s="180">
        <v>8.0000000000000002E-3</v>
      </c>
      <c r="S418" s="218">
        <f>O418/100*E418+R418</f>
        <v>2.8103600000000002</v>
      </c>
    </row>
    <row r="419" spans="1:19" ht="12.75">
      <c r="A419" s="48">
        <f>SUBTOTAL(3,$B$18:B419)</f>
        <v>402</v>
      </c>
      <c r="B419" s="8">
        <v>696244403075</v>
      </c>
      <c r="C419" s="1" t="s">
        <v>571</v>
      </c>
      <c r="D419" s="1" t="s">
        <v>574</v>
      </c>
      <c r="E419" s="7">
        <v>2000</v>
      </c>
      <c r="F419" s="39"/>
      <c r="G419" s="3">
        <v>1000.419</v>
      </c>
      <c r="H419" s="3">
        <f t="shared" si="61"/>
        <v>0</v>
      </c>
      <c r="I419" s="188">
        <f t="shared" si="59"/>
        <v>1100.4609</v>
      </c>
      <c r="J419" s="189">
        <f t="shared" si="60"/>
        <v>0</v>
      </c>
      <c r="K419" s="2" t="s">
        <v>1226</v>
      </c>
      <c r="L419" s="44" t="s">
        <v>0</v>
      </c>
      <c r="M419" s="5">
        <v>19.509999999999998</v>
      </c>
      <c r="N419" s="179">
        <v>14.96</v>
      </c>
      <c r="O419" s="180">
        <v>0.90400000000000003</v>
      </c>
      <c r="P419" s="180">
        <v>1.43</v>
      </c>
      <c r="Q419" s="180">
        <v>0</v>
      </c>
      <c r="R419" s="180">
        <v>0</v>
      </c>
      <c r="S419" s="218">
        <v>18.079999999999998</v>
      </c>
    </row>
    <row r="420" spans="1:19" ht="13.15" customHeight="1">
      <c r="A420" s="48">
        <f>SUBTOTAL(3,$B$18:B420)</f>
        <v>403</v>
      </c>
      <c r="B420" s="8">
        <v>696244403099</v>
      </c>
      <c r="C420" s="1" t="s">
        <v>572</v>
      </c>
      <c r="D420" s="1" t="s">
        <v>575</v>
      </c>
      <c r="E420" s="7">
        <v>100</v>
      </c>
      <c r="F420" s="39"/>
      <c r="G420" s="3">
        <v>62.538000000000004</v>
      </c>
      <c r="H420" s="3">
        <f t="shared" si="61"/>
        <v>0</v>
      </c>
      <c r="I420" s="188">
        <f t="shared" si="59"/>
        <v>68.791800000000009</v>
      </c>
      <c r="J420" s="189">
        <f t="shared" si="60"/>
        <v>0</v>
      </c>
      <c r="K420" s="2" t="s">
        <v>1226</v>
      </c>
      <c r="L420" s="44" t="s">
        <v>0</v>
      </c>
      <c r="M420" s="5">
        <v>1.0279999999999998</v>
      </c>
      <c r="N420" s="179">
        <v>0.748</v>
      </c>
      <c r="O420" s="180">
        <v>0.90400000000000003</v>
      </c>
      <c r="P420" s="180">
        <v>7.8E-2</v>
      </c>
      <c r="Q420" s="180">
        <v>0.22800000000000001</v>
      </c>
      <c r="R420" s="180">
        <v>8.0000000000000002E-3</v>
      </c>
      <c r="S420" s="218">
        <v>0.91199999999999992</v>
      </c>
    </row>
    <row r="421" spans="1:19" ht="14.45" customHeight="1">
      <c r="A421" s="48">
        <f>SUBTOTAL(3,$B$18:B421)</f>
        <v>404</v>
      </c>
      <c r="B421" s="8">
        <v>696244403112</v>
      </c>
      <c r="C421" s="1" t="s">
        <v>573</v>
      </c>
      <c r="D421" s="1" t="s">
        <v>1103</v>
      </c>
      <c r="E421" s="7">
        <v>300</v>
      </c>
      <c r="F421" s="39"/>
      <c r="G421" s="3">
        <v>169.95300000000003</v>
      </c>
      <c r="H421" s="3">
        <f t="shared" si="61"/>
        <v>0</v>
      </c>
      <c r="I421" s="188">
        <f t="shared" si="59"/>
        <v>186.94830000000005</v>
      </c>
      <c r="J421" s="189">
        <f t="shared" si="60"/>
        <v>0</v>
      </c>
      <c r="K421" s="2" t="s">
        <v>1226</v>
      </c>
      <c r="L421" s="44" t="s">
        <v>0</v>
      </c>
      <c r="M421" s="5">
        <v>3.0743999999999998</v>
      </c>
      <c r="N421" s="179">
        <v>2.6179999999999999</v>
      </c>
      <c r="O421" s="180">
        <v>0.90400000000000003</v>
      </c>
      <c r="P421" s="180">
        <v>0.26400000000000001</v>
      </c>
      <c r="Q421" s="180">
        <v>0.4</v>
      </c>
      <c r="R421" s="180">
        <v>8.0000000000000002E-3</v>
      </c>
      <c r="S421" s="218">
        <v>2.8104</v>
      </c>
    </row>
    <row r="422" spans="1:19" ht="12.75">
      <c r="A422" s="48">
        <f>SUBTOTAL(3,$B$18:B422)</f>
        <v>405</v>
      </c>
      <c r="B422" s="40" t="s">
        <v>89</v>
      </c>
      <c r="C422" s="35"/>
      <c r="D422" s="35"/>
      <c r="E422" s="41"/>
      <c r="F422" s="35"/>
      <c r="G422" s="35"/>
      <c r="H422" s="36"/>
      <c r="I422" s="36"/>
      <c r="J422" s="36"/>
      <c r="K422" s="36"/>
      <c r="L422" s="36"/>
      <c r="M422" s="38"/>
      <c r="N422" s="38"/>
      <c r="O422" s="38"/>
      <c r="P422" s="38"/>
      <c r="Q422" s="38"/>
      <c r="R422" s="38"/>
      <c r="S422" s="217"/>
    </row>
    <row r="423" spans="1:19" ht="13.15" customHeight="1">
      <c r="A423" s="48">
        <f>SUBTOTAL(3,$B$18:B423)</f>
        <v>406</v>
      </c>
      <c r="B423" s="8">
        <v>696244301630</v>
      </c>
      <c r="C423" s="1" t="s">
        <v>929</v>
      </c>
      <c r="D423" s="1" t="s">
        <v>927</v>
      </c>
      <c r="E423" s="7">
        <v>5000</v>
      </c>
      <c r="F423" s="39"/>
      <c r="G423" s="3">
        <v>511.57</v>
      </c>
      <c r="H423" s="3">
        <f t="shared" ref="H423:H452" si="62">(ROUND(G423*(1-$E$5)*(1-$G$5)*(1-$H$5),2)*F423)</f>
        <v>0</v>
      </c>
      <c r="I423" s="188">
        <f t="shared" si="59"/>
        <v>562.72699999999998</v>
      </c>
      <c r="J423" s="189">
        <f t="shared" si="60"/>
        <v>0</v>
      </c>
      <c r="K423" s="2" t="s">
        <v>1221</v>
      </c>
      <c r="L423" s="44" t="s">
        <v>0</v>
      </c>
      <c r="M423" s="5">
        <v>21.189999999999998</v>
      </c>
      <c r="N423" s="179">
        <v>20.591999999999999</v>
      </c>
      <c r="O423" s="180">
        <v>0.49399999999999999</v>
      </c>
      <c r="P423" s="180">
        <v>1.43</v>
      </c>
      <c r="Q423" s="180">
        <v>0</v>
      </c>
      <c r="R423" s="180">
        <v>0</v>
      </c>
      <c r="S423" s="218">
        <v>19.759999999999998</v>
      </c>
    </row>
    <row r="424" spans="1:19" ht="14.45" customHeight="1">
      <c r="A424" s="48">
        <f>SUBTOTAL(3,$B$18:B424)</f>
        <v>407</v>
      </c>
      <c r="B424" s="8">
        <v>696244301654</v>
      </c>
      <c r="C424" s="1" t="s">
        <v>930</v>
      </c>
      <c r="D424" s="1" t="s">
        <v>928</v>
      </c>
      <c r="E424" s="7">
        <v>100</v>
      </c>
      <c r="F424" s="39"/>
      <c r="G424" s="3">
        <v>14.07</v>
      </c>
      <c r="H424" s="3">
        <f t="shared" si="62"/>
        <v>0</v>
      </c>
      <c r="I424" s="188">
        <f t="shared" si="59"/>
        <v>15.477</v>
      </c>
      <c r="J424" s="189">
        <f t="shared" si="60"/>
        <v>0</v>
      </c>
      <c r="K424" s="2" t="s">
        <v>1221</v>
      </c>
      <c r="L424" s="44" t="s">
        <v>0</v>
      </c>
      <c r="M424" s="5">
        <v>0.62</v>
      </c>
      <c r="N424" s="179">
        <v>0.51480000000000004</v>
      </c>
      <c r="O424" s="180">
        <v>0.49399999999999999</v>
      </c>
      <c r="P424" s="180">
        <v>7.8E-2</v>
      </c>
      <c r="Q424" s="180">
        <v>0.22800000000000001</v>
      </c>
      <c r="R424" s="180">
        <v>0.01</v>
      </c>
      <c r="S424" s="218">
        <v>0.504</v>
      </c>
    </row>
    <row r="425" spans="1:19" ht="13.15" customHeight="1">
      <c r="A425" s="48">
        <f>SUBTOTAL(3,$B$18:B425)</f>
        <v>408</v>
      </c>
      <c r="B425" s="8">
        <v>696244301678</v>
      </c>
      <c r="C425" s="1" t="s">
        <v>931</v>
      </c>
      <c r="D425" s="1" t="s">
        <v>1104</v>
      </c>
      <c r="E425" s="7">
        <v>890</v>
      </c>
      <c r="F425" s="39"/>
      <c r="G425" s="3">
        <v>97.9</v>
      </c>
      <c r="H425" s="3">
        <f t="shared" si="62"/>
        <v>0</v>
      </c>
      <c r="I425" s="188">
        <f t="shared" si="59"/>
        <v>107.69000000000001</v>
      </c>
      <c r="J425" s="189">
        <f t="shared" si="60"/>
        <v>0</v>
      </c>
      <c r="K425" s="2" t="s">
        <v>1221</v>
      </c>
      <c r="L425" s="44" t="s">
        <v>0</v>
      </c>
      <c r="M425" s="5">
        <v>4.226</v>
      </c>
      <c r="N425" s="179">
        <v>4.1184000000000003</v>
      </c>
      <c r="O425" s="180">
        <v>0.49399999999999999</v>
      </c>
      <c r="P425" s="180">
        <v>0.26400000000000001</v>
      </c>
      <c r="Q425" s="180">
        <v>0.4</v>
      </c>
      <c r="R425" s="180">
        <v>0.01</v>
      </c>
      <c r="S425" s="218">
        <v>3.9619999999999997</v>
      </c>
    </row>
    <row r="426" spans="1:19" ht="13.15" customHeight="1">
      <c r="A426" s="48">
        <f>SUBTOTAL(3,$B$18:B426)</f>
        <v>409</v>
      </c>
      <c r="B426" s="8">
        <v>696244300008</v>
      </c>
      <c r="C426" s="1" t="s">
        <v>88</v>
      </c>
      <c r="D426" s="1" t="s">
        <v>724</v>
      </c>
      <c r="E426" s="7">
        <v>4000</v>
      </c>
      <c r="F426" s="39"/>
      <c r="G426" s="3">
        <v>350.1354</v>
      </c>
      <c r="H426" s="3">
        <f t="shared" si="62"/>
        <v>0</v>
      </c>
      <c r="I426" s="188">
        <f t="shared" si="59"/>
        <v>385.14893999999998</v>
      </c>
      <c r="J426" s="189">
        <f t="shared" si="60"/>
        <v>0</v>
      </c>
      <c r="K426" s="2" t="s">
        <v>1221</v>
      </c>
      <c r="L426" s="44" t="s">
        <v>0</v>
      </c>
      <c r="M426" s="5">
        <f>S426+P426</f>
        <v>21.189999999999998</v>
      </c>
      <c r="N426" s="179">
        <v>20.591999999999999</v>
      </c>
      <c r="O426" s="180">
        <v>0.49399999999999999</v>
      </c>
      <c r="P426" s="180">
        <v>1.43</v>
      </c>
      <c r="Q426" s="180">
        <v>0</v>
      </c>
      <c r="R426" s="180">
        <v>0</v>
      </c>
      <c r="S426" s="218">
        <f t="shared" ref="S426:S452" si="63">O426/100*E426+R426</f>
        <v>19.759999999999998</v>
      </c>
    </row>
    <row r="427" spans="1:19" ht="14.45" customHeight="1">
      <c r="A427" s="48">
        <f>SUBTOTAL(3,$B$18:B427)</f>
        <v>410</v>
      </c>
      <c r="B427" s="8">
        <v>696244300084</v>
      </c>
      <c r="C427" s="1" t="s">
        <v>87</v>
      </c>
      <c r="D427" s="1" t="s">
        <v>725</v>
      </c>
      <c r="E427" s="7">
        <v>100</v>
      </c>
      <c r="F427" s="39"/>
      <c r="G427" s="3">
        <v>10.944600000000001</v>
      </c>
      <c r="H427" s="3">
        <f t="shared" si="62"/>
        <v>0</v>
      </c>
      <c r="I427" s="188">
        <f t="shared" si="59"/>
        <v>12.039060000000001</v>
      </c>
      <c r="J427" s="189">
        <f t="shared" si="60"/>
        <v>0</v>
      </c>
      <c r="K427" s="2" t="s">
        <v>1221</v>
      </c>
      <c r="L427" s="44" t="s">
        <v>0</v>
      </c>
      <c r="M427" s="5">
        <f>(S427+P427)+(Q427/6)</f>
        <v>0.62</v>
      </c>
      <c r="N427" s="179">
        <v>0.51480000000000004</v>
      </c>
      <c r="O427" s="180">
        <v>0.49399999999999999</v>
      </c>
      <c r="P427" s="180">
        <v>7.8E-2</v>
      </c>
      <c r="Q427" s="180">
        <v>0.22800000000000001</v>
      </c>
      <c r="R427" s="180">
        <v>0.01</v>
      </c>
      <c r="S427" s="218">
        <f t="shared" si="63"/>
        <v>0.504</v>
      </c>
    </row>
    <row r="428" spans="1:19" ht="13.15" customHeight="1">
      <c r="A428" s="48">
        <f>SUBTOTAL(3,$B$18:B428)</f>
        <v>411</v>
      </c>
      <c r="B428" s="8">
        <v>696244300046</v>
      </c>
      <c r="C428" s="1" t="s">
        <v>86</v>
      </c>
      <c r="D428" s="1" t="s">
        <v>1105</v>
      </c>
      <c r="E428" s="7">
        <v>800</v>
      </c>
      <c r="F428" s="39"/>
      <c r="G428" s="3">
        <v>72.715800000000002</v>
      </c>
      <c r="H428" s="3">
        <f t="shared" si="62"/>
        <v>0</v>
      </c>
      <c r="I428" s="188">
        <f t="shared" si="59"/>
        <v>79.987380000000002</v>
      </c>
      <c r="J428" s="189">
        <f t="shared" si="60"/>
        <v>0</v>
      </c>
      <c r="K428" s="2" t="s">
        <v>1221</v>
      </c>
      <c r="L428" s="44" t="s">
        <v>0</v>
      </c>
      <c r="M428" s="5">
        <f>S428+P428</f>
        <v>4.226</v>
      </c>
      <c r="N428" s="179">
        <v>4.1184000000000003</v>
      </c>
      <c r="O428" s="180">
        <v>0.49399999999999999</v>
      </c>
      <c r="P428" s="180">
        <v>0.26400000000000001</v>
      </c>
      <c r="Q428" s="180">
        <v>0.4</v>
      </c>
      <c r="R428" s="180">
        <v>0.01</v>
      </c>
      <c r="S428" s="218">
        <f t="shared" si="63"/>
        <v>3.9619999999999997</v>
      </c>
    </row>
    <row r="429" spans="1:19" ht="13.15" customHeight="1">
      <c r="A429" s="48">
        <f>SUBTOTAL(3,$B$18:B429)</f>
        <v>412</v>
      </c>
      <c r="B429" s="8">
        <v>696244300015</v>
      </c>
      <c r="C429" s="1" t="s">
        <v>85</v>
      </c>
      <c r="D429" s="1" t="s">
        <v>726</v>
      </c>
      <c r="E429" s="7">
        <v>3000</v>
      </c>
      <c r="F429" s="39"/>
      <c r="G429" s="3">
        <v>332.47919999999999</v>
      </c>
      <c r="H429" s="3">
        <f t="shared" si="62"/>
        <v>0</v>
      </c>
      <c r="I429" s="188">
        <f t="shared" si="59"/>
        <v>365.72712000000001</v>
      </c>
      <c r="J429" s="189">
        <f t="shared" si="60"/>
        <v>0</v>
      </c>
      <c r="K429" s="2" t="s">
        <v>1221</v>
      </c>
      <c r="L429" s="44" t="s">
        <v>0</v>
      </c>
      <c r="M429" s="5">
        <f>S429+P429</f>
        <v>18.649999999999999</v>
      </c>
      <c r="N429" s="179">
        <v>17.490000000000002</v>
      </c>
      <c r="O429" s="180">
        <v>0.57399999999999995</v>
      </c>
      <c r="P429" s="180">
        <v>1.43</v>
      </c>
      <c r="Q429" s="180">
        <v>0</v>
      </c>
      <c r="R429" s="180">
        <v>0</v>
      </c>
      <c r="S429" s="218">
        <f t="shared" si="63"/>
        <v>17.22</v>
      </c>
    </row>
    <row r="430" spans="1:19" ht="14.45" customHeight="1">
      <c r="A430" s="48">
        <f>SUBTOTAL(3,$B$18:B430)</f>
        <v>413</v>
      </c>
      <c r="B430" s="8">
        <v>696244300091</v>
      </c>
      <c r="C430" s="1" t="s">
        <v>84</v>
      </c>
      <c r="D430" s="1" t="s">
        <v>727</v>
      </c>
      <c r="E430" s="7">
        <v>100</v>
      </c>
      <c r="F430" s="39"/>
      <c r="G430" s="3">
        <v>13.851599999999999</v>
      </c>
      <c r="H430" s="3">
        <f t="shared" si="62"/>
        <v>0</v>
      </c>
      <c r="I430" s="188">
        <f t="shared" si="59"/>
        <v>15.23676</v>
      </c>
      <c r="J430" s="189">
        <f t="shared" si="60"/>
        <v>0</v>
      </c>
      <c r="K430" s="2" t="s">
        <v>1221</v>
      </c>
      <c r="L430" s="44" t="s">
        <v>0</v>
      </c>
      <c r="M430" s="5">
        <f>(S430+P430)+(Q430/6)</f>
        <v>0.7</v>
      </c>
      <c r="N430" s="179">
        <v>0.58300000000000007</v>
      </c>
      <c r="O430" s="180">
        <v>0.57399999999999995</v>
      </c>
      <c r="P430" s="180">
        <v>7.8E-2</v>
      </c>
      <c r="Q430" s="180">
        <v>0.22800000000000001</v>
      </c>
      <c r="R430" s="180">
        <v>0.01</v>
      </c>
      <c r="S430" s="218">
        <f t="shared" si="63"/>
        <v>0.58399999999999996</v>
      </c>
    </row>
    <row r="431" spans="1:19" ht="13.15" customHeight="1">
      <c r="A431" s="48">
        <f>SUBTOTAL(3,$B$18:B431)</f>
        <v>414</v>
      </c>
      <c r="B431" s="8">
        <v>696244300053</v>
      </c>
      <c r="C431" s="1" t="s">
        <v>83</v>
      </c>
      <c r="D431" s="1" t="s">
        <v>1106</v>
      </c>
      <c r="E431" s="7">
        <v>650</v>
      </c>
      <c r="F431" s="39"/>
      <c r="G431" s="3">
        <v>72.715800000000002</v>
      </c>
      <c r="H431" s="3">
        <f t="shared" si="62"/>
        <v>0</v>
      </c>
      <c r="I431" s="188">
        <f t="shared" si="59"/>
        <v>79.987380000000002</v>
      </c>
      <c r="J431" s="189">
        <f t="shared" si="60"/>
        <v>0</v>
      </c>
      <c r="K431" s="2" t="s">
        <v>1221</v>
      </c>
      <c r="L431" s="44" t="s">
        <v>0</v>
      </c>
      <c r="M431" s="5">
        <f>S431+P431</f>
        <v>4.004999999999999</v>
      </c>
      <c r="N431" s="179">
        <v>3.7895000000000003</v>
      </c>
      <c r="O431" s="180">
        <v>0.57399999999999995</v>
      </c>
      <c r="P431" s="180">
        <v>0.26400000000000001</v>
      </c>
      <c r="Q431" s="180">
        <v>0.4</v>
      </c>
      <c r="R431" s="180">
        <v>0.01</v>
      </c>
      <c r="S431" s="218">
        <f t="shared" si="63"/>
        <v>3.7409999999999992</v>
      </c>
    </row>
    <row r="432" spans="1:19" ht="13.15" customHeight="1">
      <c r="A432" s="48">
        <f>SUBTOTAL(3,$B$18:B432)</f>
        <v>415</v>
      </c>
      <c r="B432" s="8">
        <v>696244300251</v>
      </c>
      <c r="C432" s="1" t="s">
        <v>371</v>
      </c>
      <c r="D432" s="1" t="s">
        <v>728</v>
      </c>
      <c r="E432" s="7">
        <v>2000</v>
      </c>
      <c r="F432" s="39"/>
      <c r="G432" s="3">
        <v>313.7724</v>
      </c>
      <c r="H432" s="3">
        <f t="shared" si="62"/>
        <v>0</v>
      </c>
      <c r="I432" s="188">
        <f t="shared" si="59"/>
        <v>345.14963999999998</v>
      </c>
      <c r="J432" s="189">
        <f t="shared" si="60"/>
        <v>0</v>
      </c>
      <c r="K432" s="2" t="s">
        <v>1221</v>
      </c>
      <c r="L432" s="44" t="s">
        <v>0</v>
      </c>
      <c r="M432" s="5">
        <f>S432+P432</f>
        <v>14.430000000000001</v>
      </c>
      <c r="N432" s="179">
        <v>0</v>
      </c>
      <c r="O432" s="180">
        <v>0.65</v>
      </c>
      <c r="P432" s="180">
        <v>1.43</v>
      </c>
      <c r="Q432" s="180">
        <v>0</v>
      </c>
      <c r="R432" s="180">
        <v>0</v>
      </c>
      <c r="S432" s="218">
        <f t="shared" si="63"/>
        <v>13.000000000000002</v>
      </c>
    </row>
    <row r="433" spans="1:19" ht="14.45" customHeight="1">
      <c r="A433" s="48">
        <f>SUBTOTAL(3,$B$18:B433)</f>
        <v>416</v>
      </c>
      <c r="B433" s="8">
        <v>696244300275</v>
      </c>
      <c r="C433" s="1" t="s">
        <v>372</v>
      </c>
      <c r="D433" s="1" t="s">
        <v>729</v>
      </c>
      <c r="E433" s="7">
        <v>100</v>
      </c>
      <c r="F433" s="39"/>
      <c r="G433" s="3">
        <v>17.156400000000001</v>
      </c>
      <c r="H433" s="3">
        <f t="shared" si="62"/>
        <v>0</v>
      </c>
      <c r="I433" s="188">
        <f t="shared" si="59"/>
        <v>18.872040000000002</v>
      </c>
      <c r="J433" s="189">
        <f t="shared" si="60"/>
        <v>0</v>
      </c>
      <c r="K433" s="2" t="s">
        <v>1221</v>
      </c>
      <c r="L433" s="44" t="s">
        <v>0</v>
      </c>
      <c r="M433" s="5">
        <f>(S433+P433)+(Q433/6)</f>
        <v>0.79366666666666663</v>
      </c>
      <c r="N433" s="179">
        <v>0</v>
      </c>
      <c r="O433" s="180">
        <v>0.65</v>
      </c>
      <c r="P433" s="180">
        <v>8.5999999999999993E-2</v>
      </c>
      <c r="Q433" s="180">
        <v>0.28599999999999998</v>
      </c>
      <c r="R433" s="180">
        <v>0.01</v>
      </c>
      <c r="S433" s="218">
        <f t="shared" si="63"/>
        <v>0.66</v>
      </c>
    </row>
    <row r="434" spans="1:19" ht="12.75">
      <c r="A434" s="48">
        <f>SUBTOTAL(3,$B$18:B434)</f>
        <v>417</v>
      </c>
      <c r="B434" s="8">
        <v>696244300299</v>
      </c>
      <c r="C434" s="1" t="s">
        <v>373</v>
      </c>
      <c r="D434" s="1" t="s">
        <v>1107</v>
      </c>
      <c r="E434" s="7">
        <v>505</v>
      </c>
      <c r="F434" s="39"/>
      <c r="G434" s="3">
        <v>72.715800000000002</v>
      </c>
      <c r="H434" s="3">
        <f t="shared" si="62"/>
        <v>0</v>
      </c>
      <c r="I434" s="188">
        <f t="shared" si="59"/>
        <v>79.987380000000002</v>
      </c>
      <c r="J434" s="189">
        <f t="shared" si="60"/>
        <v>0</v>
      </c>
      <c r="K434" s="2" t="s">
        <v>1221</v>
      </c>
      <c r="L434" s="44" t="s">
        <v>0</v>
      </c>
      <c r="M434" s="5">
        <f>S434+P434</f>
        <v>3.5564999999999998</v>
      </c>
      <c r="N434" s="179">
        <v>0</v>
      </c>
      <c r="O434" s="180">
        <v>0.65</v>
      </c>
      <c r="P434" s="180">
        <v>0.26400000000000001</v>
      </c>
      <c r="Q434" s="180">
        <v>0.4</v>
      </c>
      <c r="R434" s="180">
        <v>0.01</v>
      </c>
      <c r="S434" s="218">
        <f t="shared" si="63"/>
        <v>3.2925</v>
      </c>
    </row>
    <row r="435" spans="1:19" ht="13.15" customHeight="1">
      <c r="A435" s="48">
        <f>SUBTOTAL(3,$B$18:B435)</f>
        <v>418</v>
      </c>
      <c r="B435" s="8">
        <v>696244300312</v>
      </c>
      <c r="C435" s="1" t="s">
        <v>374</v>
      </c>
      <c r="D435" s="1" t="s">
        <v>730</v>
      </c>
      <c r="E435" s="7">
        <v>2000</v>
      </c>
      <c r="F435" s="39"/>
      <c r="G435" s="3">
        <v>329.76600000000002</v>
      </c>
      <c r="H435" s="3">
        <f t="shared" si="62"/>
        <v>0</v>
      </c>
      <c r="I435" s="188">
        <f t="shared" si="59"/>
        <v>362.74260000000004</v>
      </c>
      <c r="J435" s="189">
        <f t="shared" si="60"/>
        <v>0</v>
      </c>
      <c r="K435" s="2" t="s">
        <v>1221</v>
      </c>
      <c r="L435" s="44" t="s">
        <v>0</v>
      </c>
      <c r="M435" s="5">
        <f>S435+P435</f>
        <v>15.429999999999998</v>
      </c>
      <c r="N435" s="179">
        <v>0</v>
      </c>
      <c r="O435" s="180">
        <v>0.7</v>
      </c>
      <c r="P435" s="180">
        <v>1.43</v>
      </c>
      <c r="Q435" s="180">
        <v>0</v>
      </c>
      <c r="R435" s="180">
        <v>0</v>
      </c>
      <c r="S435" s="218">
        <f t="shared" si="63"/>
        <v>13.999999999999998</v>
      </c>
    </row>
    <row r="436" spans="1:19" ht="14.45" customHeight="1">
      <c r="A436" s="48">
        <f>SUBTOTAL(3,$B$18:B436)</f>
        <v>419</v>
      </c>
      <c r="B436" s="8">
        <v>696244300336</v>
      </c>
      <c r="C436" s="1" t="s">
        <v>375</v>
      </c>
      <c r="D436" s="1" t="s">
        <v>731</v>
      </c>
      <c r="E436" s="7">
        <v>100</v>
      </c>
      <c r="F436" s="39"/>
      <c r="G436" s="3">
        <v>17.788800000000002</v>
      </c>
      <c r="H436" s="3">
        <f t="shared" si="62"/>
        <v>0</v>
      </c>
      <c r="I436" s="188">
        <f t="shared" si="59"/>
        <v>19.567680000000003</v>
      </c>
      <c r="J436" s="189">
        <f t="shared" si="60"/>
        <v>0</v>
      </c>
      <c r="K436" s="2" t="s">
        <v>1221</v>
      </c>
      <c r="L436" s="44" t="s">
        <v>0</v>
      </c>
      <c r="M436" s="5">
        <f>(S436+P436)+(Q436/6)</f>
        <v>0.84366666666666656</v>
      </c>
      <c r="N436" s="179">
        <v>0</v>
      </c>
      <c r="O436" s="180">
        <v>0.7</v>
      </c>
      <c r="P436" s="180">
        <v>8.5999999999999993E-2</v>
      </c>
      <c r="Q436" s="180">
        <v>0.28599999999999998</v>
      </c>
      <c r="R436" s="180">
        <v>0.01</v>
      </c>
      <c r="S436" s="218">
        <f t="shared" si="63"/>
        <v>0.71</v>
      </c>
    </row>
    <row r="437" spans="1:19" ht="13.15" customHeight="1">
      <c r="A437" s="48">
        <f>SUBTOTAL(3,$B$18:B437)</f>
        <v>420</v>
      </c>
      <c r="B437" s="8">
        <v>696244300350</v>
      </c>
      <c r="C437" s="1" t="s">
        <v>376</v>
      </c>
      <c r="D437" s="1" t="s">
        <v>1108</v>
      </c>
      <c r="E437" s="7">
        <v>480</v>
      </c>
      <c r="F437" s="39"/>
      <c r="G437" s="3">
        <v>72.715800000000002</v>
      </c>
      <c r="H437" s="3">
        <f t="shared" si="62"/>
        <v>0</v>
      </c>
      <c r="I437" s="188">
        <f t="shared" si="59"/>
        <v>79.987380000000002</v>
      </c>
      <c r="J437" s="189">
        <f t="shared" si="60"/>
        <v>0</v>
      </c>
      <c r="K437" s="2" t="s">
        <v>1221</v>
      </c>
      <c r="L437" s="44" t="s">
        <v>0</v>
      </c>
      <c r="M437" s="5">
        <f>S437+P437</f>
        <v>3.6339999999999995</v>
      </c>
      <c r="N437" s="179">
        <v>0</v>
      </c>
      <c r="O437" s="180">
        <v>0.7</v>
      </c>
      <c r="P437" s="180">
        <v>0.26400000000000001</v>
      </c>
      <c r="Q437" s="180">
        <v>0.4</v>
      </c>
      <c r="R437" s="180">
        <v>0.01</v>
      </c>
      <c r="S437" s="218">
        <f t="shared" si="63"/>
        <v>3.3699999999999992</v>
      </c>
    </row>
    <row r="438" spans="1:19" ht="13.15" customHeight="1">
      <c r="A438" s="48">
        <f>SUBTOTAL(3,$B$18:B438)</f>
        <v>421</v>
      </c>
      <c r="B438" s="8">
        <v>696244300022</v>
      </c>
      <c r="C438" s="1" t="s">
        <v>82</v>
      </c>
      <c r="D438" s="1" t="s">
        <v>732</v>
      </c>
      <c r="E438" s="7">
        <v>1500</v>
      </c>
      <c r="F438" s="39"/>
      <c r="G438" s="3">
        <v>237.1806</v>
      </c>
      <c r="H438" s="3">
        <f t="shared" si="62"/>
        <v>0</v>
      </c>
      <c r="I438" s="188">
        <f t="shared" si="59"/>
        <v>260.89866000000001</v>
      </c>
      <c r="J438" s="189">
        <f t="shared" si="60"/>
        <v>0</v>
      </c>
      <c r="K438" s="2" t="s">
        <v>1221</v>
      </c>
      <c r="L438" s="44" t="s">
        <v>0</v>
      </c>
      <c r="M438" s="5">
        <f>S438+P438</f>
        <v>14.690000000000001</v>
      </c>
      <c r="N438" s="179">
        <v>13.200000000000001</v>
      </c>
      <c r="O438" s="180">
        <v>0.88400000000000001</v>
      </c>
      <c r="P438" s="180">
        <v>1.43</v>
      </c>
      <c r="Q438" s="180">
        <v>0</v>
      </c>
      <c r="R438" s="180">
        <v>0</v>
      </c>
      <c r="S438" s="218">
        <f t="shared" si="63"/>
        <v>13.260000000000002</v>
      </c>
    </row>
    <row r="439" spans="1:19" ht="13.15" customHeight="1">
      <c r="A439" s="48">
        <f>SUBTOTAL(3,$B$18:B439)</f>
        <v>422</v>
      </c>
      <c r="B439" s="8">
        <v>696244300107</v>
      </c>
      <c r="C439" s="1" t="s">
        <v>81</v>
      </c>
      <c r="D439" s="1" t="s">
        <v>733</v>
      </c>
      <c r="E439" s="7">
        <v>100</v>
      </c>
      <c r="F439" s="39"/>
      <c r="G439" s="3">
        <v>19.767599999999998</v>
      </c>
      <c r="H439" s="3">
        <f t="shared" si="62"/>
        <v>0</v>
      </c>
      <c r="I439" s="188">
        <f t="shared" si="59"/>
        <v>21.744359999999997</v>
      </c>
      <c r="J439" s="189">
        <f t="shared" si="60"/>
        <v>0</v>
      </c>
      <c r="K439" s="2" t="s">
        <v>1221</v>
      </c>
      <c r="L439" s="44" t="s">
        <v>0</v>
      </c>
      <c r="M439" s="5">
        <f>(S439+P439)+(Q439/6)</f>
        <v>1.0276666666666667</v>
      </c>
      <c r="N439" s="179">
        <v>0.88000000000000012</v>
      </c>
      <c r="O439" s="180">
        <v>0.88400000000000001</v>
      </c>
      <c r="P439" s="180">
        <v>8.5999999999999993E-2</v>
      </c>
      <c r="Q439" s="180">
        <v>0.28599999999999998</v>
      </c>
      <c r="R439" s="180">
        <v>0.01</v>
      </c>
      <c r="S439" s="218">
        <f t="shared" si="63"/>
        <v>0.89400000000000013</v>
      </c>
    </row>
    <row r="440" spans="1:19" ht="13.15" customHeight="1">
      <c r="A440" s="48">
        <f>SUBTOTAL(3,$B$18:B440)</f>
        <v>423</v>
      </c>
      <c r="B440" s="8">
        <v>696244300060</v>
      </c>
      <c r="C440" s="1" t="s">
        <v>80</v>
      </c>
      <c r="D440" s="1" t="s">
        <v>1109</v>
      </c>
      <c r="E440" s="7">
        <v>435</v>
      </c>
      <c r="F440" s="39"/>
      <c r="G440" s="3">
        <v>72.715800000000002</v>
      </c>
      <c r="H440" s="3">
        <f t="shared" si="62"/>
        <v>0</v>
      </c>
      <c r="I440" s="188">
        <f t="shared" si="59"/>
        <v>79.987380000000002</v>
      </c>
      <c r="J440" s="189">
        <f t="shared" si="60"/>
        <v>0</v>
      </c>
      <c r="K440" s="2" t="s">
        <v>1221</v>
      </c>
      <c r="L440" s="44" t="s">
        <v>0</v>
      </c>
      <c r="M440" s="5">
        <f>S440+P440</f>
        <v>4.1193999999999997</v>
      </c>
      <c r="N440" s="179">
        <v>3.8280000000000003</v>
      </c>
      <c r="O440" s="180">
        <v>0.88400000000000001</v>
      </c>
      <c r="P440" s="180">
        <v>0.26400000000000001</v>
      </c>
      <c r="Q440" s="180">
        <v>0.4</v>
      </c>
      <c r="R440" s="180">
        <v>0.01</v>
      </c>
      <c r="S440" s="218">
        <f t="shared" si="63"/>
        <v>3.8553999999999999</v>
      </c>
    </row>
    <row r="441" spans="1:19" ht="13.15" customHeight="1">
      <c r="A441" s="48">
        <f>SUBTOTAL(3,$B$18:B441)</f>
        <v>424</v>
      </c>
      <c r="B441" s="8">
        <v>696244300404</v>
      </c>
      <c r="C441" s="1" t="s">
        <v>79</v>
      </c>
      <c r="D441" s="1" t="s">
        <v>734</v>
      </c>
      <c r="E441" s="7">
        <v>1200</v>
      </c>
      <c r="F441" s="39"/>
      <c r="G441" s="3">
        <v>210.07920000000001</v>
      </c>
      <c r="H441" s="3">
        <f t="shared" si="62"/>
        <v>0</v>
      </c>
      <c r="I441" s="188">
        <f t="shared" si="59"/>
        <v>231.08712000000003</v>
      </c>
      <c r="J441" s="189">
        <f t="shared" si="60"/>
        <v>0</v>
      </c>
      <c r="K441" s="2" t="s">
        <v>1221</v>
      </c>
      <c r="L441" s="44" t="s">
        <v>0</v>
      </c>
      <c r="M441" s="5">
        <f>S441+P441</f>
        <v>13.3988</v>
      </c>
      <c r="N441" s="179">
        <v>11.404800000000002</v>
      </c>
      <c r="O441" s="180">
        <v>0.99739999999999995</v>
      </c>
      <c r="P441" s="180">
        <v>1.43</v>
      </c>
      <c r="Q441" s="180">
        <v>0</v>
      </c>
      <c r="R441" s="180">
        <v>0</v>
      </c>
      <c r="S441" s="218">
        <f t="shared" si="63"/>
        <v>11.9688</v>
      </c>
    </row>
    <row r="442" spans="1:19" ht="13.15" customHeight="1">
      <c r="A442" s="48">
        <f>SUBTOTAL(3,$B$18:B442)</f>
        <v>425</v>
      </c>
      <c r="B442" s="8">
        <v>696244300428</v>
      </c>
      <c r="C442" s="1" t="s">
        <v>78</v>
      </c>
      <c r="D442" s="1" t="s">
        <v>735</v>
      </c>
      <c r="E442" s="7">
        <v>100</v>
      </c>
      <c r="F442" s="39"/>
      <c r="G442" s="3">
        <v>22.480799999999999</v>
      </c>
      <c r="H442" s="3">
        <f t="shared" si="62"/>
        <v>0</v>
      </c>
      <c r="I442" s="188">
        <f t="shared" si="59"/>
        <v>24.728879999999997</v>
      </c>
      <c r="J442" s="189">
        <f t="shared" si="60"/>
        <v>0</v>
      </c>
      <c r="K442" s="2" t="s">
        <v>1221</v>
      </c>
      <c r="L442" s="44" t="s">
        <v>0</v>
      </c>
      <c r="M442" s="5">
        <f>S442+P442</f>
        <v>1.0854000000000001</v>
      </c>
      <c r="N442" s="179">
        <v>0.95040000000000002</v>
      </c>
      <c r="O442" s="180">
        <v>0.99739999999999995</v>
      </c>
      <c r="P442" s="180">
        <v>7.8E-2</v>
      </c>
      <c r="Q442" s="180">
        <v>0.22800000000000001</v>
      </c>
      <c r="R442" s="180">
        <v>0.01</v>
      </c>
      <c r="S442" s="218">
        <f t="shared" si="63"/>
        <v>1.0074000000000001</v>
      </c>
    </row>
    <row r="443" spans="1:19" ht="14.45" customHeight="1">
      <c r="A443" s="48">
        <f>SUBTOTAL(3,$B$18:B443)</f>
        <v>426</v>
      </c>
      <c r="B443" s="8">
        <v>696244300442</v>
      </c>
      <c r="C443" s="1" t="s">
        <v>77</v>
      </c>
      <c r="D443" s="1" t="s">
        <v>1110</v>
      </c>
      <c r="E443" s="7">
        <v>385</v>
      </c>
      <c r="F443" s="39"/>
      <c r="G443" s="3">
        <v>72.715800000000002</v>
      </c>
      <c r="H443" s="3">
        <f t="shared" si="62"/>
        <v>0</v>
      </c>
      <c r="I443" s="188">
        <f t="shared" si="59"/>
        <v>79.987380000000002</v>
      </c>
      <c r="J443" s="189">
        <f t="shared" si="60"/>
        <v>0</v>
      </c>
      <c r="K443" s="2" t="s">
        <v>1221</v>
      </c>
      <c r="L443" s="44" t="s">
        <v>0</v>
      </c>
      <c r="M443" s="5">
        <f>S443+P443</f>
        <v>4.1139900000000003</v>
      </c>
      <c r="N443" s="179">
        <v>3.6590400000000005</v>
      </c>
      <c r="O443" s="180">
        <v>0.99739999999999995</v>
      </c>
      <c r="P443" s="180">
        <v>0.26400000000000001</v>
      </c>
      <c r="Q443" s="180">
        <v>0.4</v>
      </c>
      <c r="R443" s="180">
        <v>0.01</v>
      </c>
      <c r="S443" s="218">
        <f t="shared" si="63"/>
        <v>3.84999</v>
      </c>
    </row>
    <row r="444" spans="1:19" ht="12.75">
      <c r="A444" s="48">
        <f>SUBTOTAL(3,$B$18:B444)</f>
        <v>427</v>
      </c>
      <c r="B444" s="8">
        <v>696244300497</v>
      </c>
      <c r="C444" s="1" t="s">
        <v>76</v>
      </c>
      <c r="D444" s="1" t="s">
        <v>736</v>
      </c>
      <c r="E444" s="7">
        <v>1000</v>
      </c>
      <c r="F444" s="39"/>
      <c r="G444" s="3">
        <v>163.21019999999999</v>
      </c>
      <c r="H444" s="3">
        <f t="shared" si="62"/>
        <v>0</v>
      </c>
      <c r="I444" s="188">
        <f t="shared" si="59"/>
        <v>179.53121999999999</v>
      </c>
      <c r="J444" s="189">
        <f t="shared" si="60"/>
        <v>0</v>
      </c>
      <c r="K444" s="2" t="s">
        <v>1221</v>
      </c>
      <c r="L444" s="44" t="s">
        <v>0</v>
      </c>
      <c r="M444" s="5">
        <f>S444+P444</f>
        <v>11.93</v>
      </c>
      <c r="N444" s="179">
        <v>10.56</v>
      </c>
      <c r="O444" s="180">
        <v>1.05</v>
      </c>
      <c r="P444" s="180">
        <v>1.43</v>
      </c>
      <c r="Q444" s="180">
        <v>0</v>
      </c>
      <c r="R444" s="180">
        <v>0</v>
      </c>
      <c r="S444" s="218">
        <f t="shared" si="63"/>
        <v>10.5</v>
      </c>
    </row>
    <row r="445" spans="1:19" ht="13.15" customHeight="1">
      <c r="A445" s="48">
        <f>SUBTOTAL(3,$B$18:B445)</f>
        <v>428</v>
      </c>
      <c r="B445" s="8">
        <v>696244300510</v>
      </c>
      <c r="C445" s="1" t="s">
        <v>75</v>
      </c>
      <c r="D445" s="1" t="s">
        <v>737</v>
      </c>
      <c r="E445" s="7">
        <v>100</v>
      </c>
      <c r="F445" s="39"/>
      <c r="G445" s="3">
        <v>22.011599999999998</v>
      </c>
      <c r="H445" s="3">
        <f t="shared" si="62"/>
        <v>0</v>
      </c>
      <c r="I445" s="188">
        <f t="shared" si="59"/>
        <v>24.212759999999996</v>
      </c>
      <c r="J445" s="189">
        <f t="shared" si="60"/>
        <v>0</v>
      </c>
      <c r="K445" s="2" t="s">
        <v>1221</v>
      </c>
      <c r="L445" s="44" t="s">
        <v>0</v>
      </c>
      <c r="M445" s="5">
        <f>(S445+P445)+(Q445/6)</f>
        <v>1.1936666666666669</v>
      </c>
      <c r="N445" s="179">
        <v>1.056</v>
      </c>
      <c r="O445" s="180">
        <v>1.05</v>
      </c>
      <c r="P445" s="180">
        <v>8.5999999999999993E-2</v>
      </c>
      <c r="Q445" s="180">
        <v>0.28599999999999998</v>
      </c>
      <c r="R445" s="180">
        <v>0.01</v>
      </c>
      <c r="S445" s="218">
        <f t="shared" si="63"/>
        <v>1.06</v>
      </c>
    </row>
    <row r="446" spans="1:19" ht="14.45" customHeight="1">
      <c r="A446" s="48">
        <f>SUBTOTAL(3,$B$18:B446)</f>
        <v>429</v>
      </c>
      <c r="B446" s="8">
        <v>696244300534</v>
      </c>
      <c r="C446" s="1" t="s">
        <v>74</v>
      </c>
      <c r="D446" s="1" t="s">
        <v>1111</v>
      </c>
      <c r="E446" s="7">
        <v>335</v>
      </c>
      <c r="F446" s="39"/>
      <c r="G446" s="3">
        <v>64.219200000000001</v>
      </c>
      <c r="H446" s="3">
        <f t="shared" si="62"/>
        <v>0</v>
      </c>
      <c r="I446" s="188">
        <f t="shared" si="59"/>
        <v>70.641120000000001</v>
      </c>
      <c r="J446" s="189">
        <f t="shared" si="60"/>
        <v>0</v>
      </c>
      <c r="K446" s="2" t="s">
        <v>1221</v>
      </c>
      <c r="L446" s="44" t="s">
        <v>0</v>
      </c>
      <c r="M446" s="5">
        <f>S446+P446</f>
        <v>3.7915000000000001</v>
      </c>
      <c r="N446" s="179">
        <v>3.5375999999999999</v>
      </c>
      <c r="O446" s="180">
        <v>1.05</v>
      </c>
      <c r="P446" s="180">
        <v>0.26400000000000001</v>
      </c>
      <c r="Q446" s="180">
        <v>0.4</v>
      </c>
      <c r="R446" s="180">
        <v>0.01</v>
      </c>
      <c r="S446" s="218">
        <f t="shared" si="63"/>
        <v>3.5274999999999999</v>
      </c>
    </row>
    <row r="447" spans="1:19" ht="12.75">
      <c r="A447" s="48">
        <f>SUBTOTAL(3,$B$18:B447)</f>
        <v>430</v>
      </c>
      <c r="B447" s="8">
        <v>696244301579</v>
      </c>
      <c r="C447" s="1" t="s">
        <v>786</v>
      </c>
      <c r="D447" s="1" t="s">
        <v>787</v>
      </c>
      <c r="E447" s="7">
        <v>2500</v>
      </c>
      <c r="F447" s="6"/>
      <c r="G447" s="3">
        <v>406.19</v>
      </c>
      <c r="H447" s="3">
        <f t="shared" si="62"/>
        <v>0</v>
      </c>
      <c r="I447" s="188">
        <f t="shared" si="59"/>
        <v>446.80899999999997</v>
      </c>
      <c r="J447" s="189">
        <f t="shared" si="60"/>
        <v>0</v>
      </c>
      <c r="K447" s="2" t="s">
        <v>1222</v>
      </c>
      <c r="L447" s="44" t="s">
        <v>0</v>
      </c>
      <c r="M447" s="5">
        <f>S447+P447</f>
        <v>23.582750000000001</v>
      </c>
      <c r="N447" s="179">
        <v>22.1</v>
      </c>
      <c r="O447" s="180">
        <v>0.88610999999999995</v>
      </c>
      <c r="P447" s="180">
        <v>1.43</v>
      </c>
      <c r="Q447" s="180">
        <v>0</v>
      </c>
      <c r="R447" s="180">
        <v>0</v>
      </c>
      <c r="S447" s="218">
        <f t="shared" si="63"/>
        <v>22.152750000000001</v>
      </c>
    </row>
    <row r="448" spans="1:19" ht="13.15" customHeight="1">
      <c r="A448" s="48">
        <f>SUBTOTAL(3,$B$18:B448)</f>
        <v>431</v>
      </c>
      <c r="B448" s="8">
        <v>696244301593</v>
      </c>
      <c r="C448" s="1" t="s">
        <v>788</v>
      </c>
      <c r="D448" s="1" t="s">
        <v>789</v>
      </c>
      <c r="E448" s="7">
        <v>100</v>
      </c>
      <c r="F448" s="6"/>
      <c r="G448" s="3">
        <v>20.309999999999999</v>
      </c>
      <c r="H448" s="3">
        <f t="shared" si="62"/>
        <v>0</v>
      </c>
      <c r="I448" s="188">
        <f t="shared" si="59"/>
        <v>22.340999999999998</v>
      </c>
      <c r="J448" s="189">
        <f t="shared" si="60"/>
        <v>0</v>
      </c>
      <c r="K448" s="2" t="s">
        <v>1222</v>
      </c>
      <c r="L448" s="44" t="s">
        <v>0</v>
      </c>
      <c r="M448" s="5">
        <f>S448+P448</f>
        <v>0.98211000000000004</v>
      </c>
      <c r="N448" s="179">
        <v>0.9</v>
      </c>
      <c r="O448" s="180">
        <v>0.88610999999999995</v>
      </c>
      <c r="P448" s="180">
        <v>8.5999999999999993E-2</v>
      </c>
      <c r="Q448" s="180">
        <v>0.28599999999999998</v>
      </c>
      <c r="R448" s="180">
        <v>0.01</v>
      </c>
      <c r="S448" s="218">
        <f t="shared" si="63"/>
        <v>0.89611000000000007</v>
      </c>
    </row>
    <row r="449" spans="1:19" ht="14.45" customHeight="1">
      <c r="A449" s="48">
        <f>SUBTOTAL(3,$B$18:B449)</f>
        <v>432</v>
      </c>
      <c r="B449" s="8">
        <v>696244301616</v>
      </c>
      <c r="C449" s="1" t="s">
        <v>790</v>
      </c>
      <c r="D449" s="1" t="s">
        <v>1112</v>
      </c>
      <c r="E449" s="7">
        <v>500</v>
      </c>
      <c r="F449" s="6"/>
      <c r="G449" s="3">
        <v>89.57</v>
      </c>
      <c r="H449" s="3">
        <f t="shared" si="62"/>
        <v>0</v>
      </c>
      <c r="I449" s="188">
        <f t="shared" si="59"/>
        <v>98.526999999999987</v>
      </c>
      <c r="J449" s="189">
        <f t="shared" si="60"/>
        <v>0</v>
      </c>
      <c r="K449" s="2" t="s">
        <v>1222</v>
      </c>
      <c r="L449" s="44" t="s">
        <v>0</v>
      </c>
      <c r="M449" s="5">
        <f>S449+P449</f>
        <v>4.7045500000000002</v>
      </c>
      <c r="N449" s="179">
        <v>4.4000000000000004</v>
      </c>
      <c r="O449" s="180">
        <v>0.88610999999999995</v>
      </c>
      <c r="P449" s="180">
        <v>0.26400000000000001</v>
      </c>
      <c r="Q449" s="180">
        <v>0.4</v>
      </c>
      <c r="R449" s="180">
        <v>0.01</v>
      </c>
      <c r="S449" s="218">
        <f t="shared" si="63"/>
        <v>4.44055</v>
      </c>
    </row>
    <row r="450" spans="1:19" ht="14.45" customHeight="1">
      <c r="A450" s="48">
        <f>SUBTOTAL(3,$B$18:B450)</f>
        <v>433</v>
      </c>
      <c r="B450" s="8">
        <v>696244301999</v>
      </c>
      <c r="C450" s="1" t="s">
        <v>1165</v>
      </c>
      <c r="D450" s="1" t="s">
        <v>1166</v>
      </c>
      <c r="E450" s="12">
        <v>800</v>
      </c>
      <c r="F450" s="6"/>
      <c r="G450" s="3">
        <v>284.73</v>
      </c>
      <c r="H450" s="3">
        <f t="shared" si="62"/>
        <v>0</v>
      </c>
      <c r="I450" s="188">
        <f t="shared" si="59"/>
        <v>313.20300000000003</v>
      </c>
      <c r="J450" s="189">
        <f t="shared" si="60"/>
        <v>0</v>
      </c>
      <c r="K450" s="2" t="s">
        <v>1223</v>
      </c>
      <c r="L450" s="44" t="s">
        <v>0</v>
      </c>
      <c r="M450" s="5">
        <f>S450+P450</f>
        <v>16.95</v>
      </c>
      <c r="N450" s="5">
        <v>15.52</v>
      </c>
      <c r="O450" s="180">
        <v>1.94</v>
      </c>
      <c r="P450" s="180">
        <v>1.43</v>
      </c>
      <c r="Q450" s="180">
        <v>0</v>
      </c>
      <c r="R450" s="180">
        <v>0</v>
      </c>
      <c r="S450" s="218">
        <f t="shared" si="63"/>
        <v>15.52</v>
      </c>
    </row>
    <row r="451" spans="1:19" ht="14.45" customHeight="1">
      <c r="A451" s="48">
        <f>SUBTOTAL(3,$B$18:B451)</f>
        <v>434</v>
      </c>
      <c r="B451" s="8">
        <v>696244302019</v>
      </c>
      <c r="C451" s="1" t="s">
        <v>1167</v>
      </c>
      <c r="D451" s="1" t="s">
        <v>1168</v>
      </c>
      <c r="E451" s="12">
        <v>50</v>
      </c>
      <c r="F451" s="6"/>
      <c r="G451" s="3">
        <v>22.22</v>
      </c>
      <c r="H451" s="3">
        <f t="shared" si="62"/>
        <v>0</v>
      </c>
      <c r="I451" s="188">
        <f t="shared" si="59"/>
        <v>24.442</v>
      </c>
      <c r="J451" s="189">
        <f t="shared" si="60"/>
        <v>0</v>
      </c>
      <c r="K451" s="2" t="s">
        <v>1223</v>
      </c>
      <c r="L451" s="44" t="s">
        <v>0</v>
      </c>
      <c r="M451" s="5">
        <f>(S451+P451)+(Q451/6)</f>
        <v>1.1236666666666668</v>
      </c>
      <c r="N451" s="5">
        <v>0.98</v>
      </c>
      <c r="O451" s="180">
        <v>1.94</v>
      </c>
      <c r="P451" s="180">
        <v>8.5999999999999993E-2</v>
      </c>
      <c r="Q451" s="180">
        <v>0.28599999999999998</v>
      </c>
      <c r="R451" s="180">
        <v>0.02</v>
      </c>
      <c r="S451" s="218">
        <f t="shared" si="63"/>
        <v>0.99</v>
      </c>
    </row>
    <row r="452" spans="1:19" ht="14.45" customHeight="1">
      <c r="A452" s="48">
        <f>SUBTOTAL(3,$B$18:B452)</f>
        <v>435</v>
      </c>
      <c r="B452" s="8">
        <v>696244302033</v>
      </c>
      <c r="C452" s="1" t="s">
        <v>1169</v>
      </c>
      <c r="D452" s="1" t="s">
        <v>1170</v>
      </c>
      <c r="E452" s="12">
        <v>150</v>
      </c>
      <c r="F452" s="6"/>
      <c r="G452" s="3">
        <v>59.4</v>
      </c>
      <c r="H452" s="3">
        <f t="shared" si="62"/>
        <v>0</v>
      </c>
      <c r="I452" s="188">
        <f t="shared" si="59"/>
        <v>65.34</v>
      </c>
      <c r="J452" s="189">
        <f t="shared" si="60"/>
        <v>0</v>
      </c>
      <c r="K452" s="2" t="s">
        <v>1223</v>
      </c>
      <c r="L452" s="44" t="s">
        <v>0</v>
      </c>
      <c r="M452" s="5">
        <f>S452+P452</f>
        <v>3.194</v>
      </c>
      <c r="N452" s="5">
        <v>9.7100000000000009</v>
      </c>
      <c r="O452" s="180">
        <v>1.94</v>
      </c>
      <c r="P452" s="180">
        <v>0.26400000000000001</v>
      </c>
      <c r="Q452" s="180">
        <v>0.4</v>
      </c>
      <c r="R452" s="180">
        <v>0.02</v>
      </c>
      <c r="S452" s="218">
        <f t="shared" si="63"/>
        <v>2.93</v>
      </c>
    </row>
    <row r="453" spans="1:19" ht="13.15" customHeight="1">
      <c r="A453" s="48">
        <f>SUBTOTAL(3,$B$18:B453)</f>
        <v>436</v>
      </c>
      <c r="B453" s="40" t="s">
        <v>926</v>
      </c>
      <c r="C453" s="35"/>
      <c r="D453" s="35"/>
      <c r="E453" s="41"/>
      <c r="F453" s="35"/>
      <c r="G453" s="35"/>
      <c r="H453" s="36"/>
      <c r="I453" s="36"/>
      <c r="J453" s="36"/>
      <c r="K453" s="49" t="s">
        <v>1223</v>
      </c>
      <c r="L453" s="154"/>
      <c r="M453" s="38"/>
      <c r="N453" s="38"/>
      <c r="O453" s="38"/>
      <c r="P453" s="38"/>
      <c r="Q453" s="38"/>
      <c r="R453" s="38"/>
      <c r="S453" s="217"/>
    </row>
    <row r="454" spans="1:19" ht="13.15" customHeight="1">
      <c r="A454" s="48">
        <f>SUBTOTAL(3,$B$18:B454)</f>
        <v>437</v>
      </c>
      <c r="B454" s="8">
        <v>696244301692</v>
      </c>
      <c r="C454" s="1" t="s">
        <v>947</v>
      </c>
      <c r="D454" s="1" t="s">
        <v>932</v>
      </c>
      <c r="E454" s="7">
        <v>5000</v>
      </c>
      <c r="F454" s="39"/>
      <c r="G454" s="3">
        <v>553.10519999999997</v>
      </c>
      <c r="H454" s="3">
        <f t="shared" ref="H454:H462" si="64">(ROUND(G454*(1-$E$5)*(1-$G$5)*(1-$H$5),2)*F454)</f>
        <v>0</v>
      </c>
      <c r="I454" s="188">
        <f t="shared" si="59"/>
        <v>608.41571999999996</v>
      </c>
      <c r="J454" s="189">
        <f t="shared" si="60"/>
        <v>0</v>
      </c>
      <c r="K454" s="2" t="s">
        <v>1221</v>
      </c>
      <c r="L454" s="44" t="s">
        <v>0</v>
      </c>
      <c r="M454" s="5">
        <v>21.189999999999998</v>
      </c>
      <c r="N454" s="179">
        <v>20.591999999999999</v>
      </c>
      <c r="O454" s="180">
        <v>0.49399999999999999</v>
      </c>
      <c r="P454" s="180">
        <v>1.43</v>
      </c>
      <c r="Q454" s="180">
        <v>0</v>
      </c>
      <c r="R454" s="180">
        <v>0</v>
      </c>
      <c r="S454" s="218">
        <v>19.759999999999998</v>
      </c>
    </row>
    <row r="455" spans="1:19" ht="13.15" customHeight="1">
      <c r="A455" s="48">
        <f>SUBTOTAL(3,$B$18:B455)</f>
        <v>438</v>
      </c>
      <c r="B455" s="8">
        <v>696244301715</v>
      </c>
      <c r="C455" s="1" t="s">
        <v>948</v>
      </c>
      <c r="D455" s="1" t="s">
        <v>933</v>
      </c>
      <c r="E455" s="7">
        <v>100</v>
      </c>
      <c r="F455" s="39"/>
      <c r="G455" s="3">
        <v>15.2082</v>
      </c>
      <c r="H455" s="3">
        <f t="shared" si="64"/>
        <v>0</v>
      </c>
      <c r="I455" s="188">
        <f t="shared" si="59"/>
        <v>16.729019999999998</v>
      </c>
      <c r="J455" s="189">
        <f t="shared" si="60"/>
        <v>0</v>
      </c>
      <c r="K455" s="2" t="s">
        <v>1221</v>
      </c>
      <c r="L455" s="44" t="s">
        <v>0</v>
      </c>
      <c r="M455" s="5">
        <v>0.62</v>
      </c>
      <c r="N455" s="179">
        <v>0.51480000000000004</v>
      </c>
      <c r="O455" s="180">
        <v>0.49399999999999999</v>
      </c>
      <c r="P455" s="180">
        <v>7.8E-2</v>
      </c>
      <c r="Q455" s="180">
        <v>0.22800000000000001</v>
      </c>
      <c r="R455" s="180">
        <v>0.01</v>
      </c>
      <c r="S455" s="218">
        <v>0.504</v>
      </c>
    </row>
    <row r="456" spans="1:19" ht="14.45" customHeight="1">
      <c r="A456" s="48">
        <f>SUBTOTAL(3,$B$18:B456)</f>
        <v>439</v>
      </c>
      <c r="B456" s="8">
        <v>696244301739</v>
      </c>
      <c r="C456" s="1" t="s">
        <v>949</v>
      </c>
      <c r="D456" s="1" t="s">
        <v>1113</v>
      </c>
      <c r="E456" s="7">
        <v>890</v>
      </c>
      <c r="F456" s="39"/>
      <c r="G456" s="3">
        <v>105.8454</v>
      </c>
      <c r="H456" s="3">
        <f t="shared" si="64"/>
        <v>0</v>
      </c>
      <c r="I456" s="188">
        <f t="shared" si="59"/>
        <v>116.42994</v>
      </c>
      <c r="J456" s="189">
        <f t="shared" si="60"/>
        <v>0</v>
      </c>
      <c r="K456" s="2" t="s">
        <v>1221</v>
      </c>
      <c r="L456" s="44" t="s">
        <v>0</v>
      </c>
      <c r="M456" s="5">
        <v>4.226</v>
      </c>
      <c r="N456" s="179">
        <v>4.1184000000000003</v>
      </c>
      <c r="O456" s="180">
        <v>0.49399999999999999</v>
      </c>
      <c r="P456" s="180">
        <v>0.26400000000000001</v>
      </c>
      <c r="Q456" s="180">
        <v>0.4</v>
      </c>
      <c r="R456" s="180">
        <v>0.01</v>
      </c>
      <c r="S456" s="218">
        <v>3.9619999999999997</v>
      </c>
    </row>
    <row r="457" spans="1:19" ht="12.75">
      <c r="A457" s="48">
        <f>SUBTOTAL(3,$B$18:B457)</f>
        <v>440</v>
      </c>
      <c r="B457" s="8">
        <v>696244301753</v>
      </c>
      <c r="C457" s="1" t="s">
        <v>950</v>
      </c>
      <c r="D457" s="1" t="s">
        <v>934</v>
      </c>
      <c r="E457" s="7">
        <v>3000</v>
      </c>
      <c r="F457" s="39"/>
      <c r="G457" s="3">
        <v>436.3152</v>
      </c>
      <c r="H457" s="3">
        <f t="shared" si="64"/>
        <v>0</v>
      </c>
      <c r="I457" s="188">
        <f t="shared" si="59"/>
        <v>479.94672000000003</v>
      </c>
      <c r="J457" s="189">
        <f t="shared" si="60"/>
        <v>0</v>
      </c>
      <c r="K457" s="2" t="s">
        <v>1221</v>
      </c>
      <c r="L457" s="44" t="s">
        <v>0</v>
      </c>
      <c r="M457" s="5">
        <v>18.649999999999999</v>
      </c>
      <c r="N457" s="179">
        <v>17.490000000000002</v>
      </c>
      <c r="O457" s="180">
        <v>0.57399999999999995</v>
      </c>
      <c r="P457" s="180">
        <v>1.43</v>
      </c>
      <c r="Q457" s="180">
        <v>0</v>
      </c>
      <c r="R457" s="180">
        <v>0</v>
      </c>
      <c r="S457" s="218">
        <v>17.22</v>
      </c>
    </row>
    <row r="458" spans="1:19" ht="13.15" customHeight="1">
      <c r="A458" s="48">
        <f>SUBTOTAL(3,$B$18:B458)</f>
        <v>441</v>
      </c>
      <c r="B458" s="8">
        <v>696244301777</v>
      </c>
      <c r="C458" s="1" t="s">
        <v>951</v>
      </c>
      <c r="D458" s="1" t="s">
        <v>935</v>
      </c>
      <c r="E458" s="7">
        <v>100</v>
      </c>
      <c r="F458" s="39"/>
      <c r="G458" s="3">
        <v>20.002199999999998</v>
      </c>
      <c r="H458" s="3">
        <f t="shared" si="64"/>
        <v>0</v>
      </c>
      <c r="I458" s="188">
        <f t="shared" si="59"/>
        <v>22.002419999999997</v>
      </c>
      <c r="J458" s="189">
        <f t="shared" si="60"/>
        <v>0</v>
      </c>
      <c r="K458" s="2" t="s">
        <v>1221</v>
      </c>
      <c r="L458" s="44" t="s">
        <v>0</v>
      </c>
      <c r="M458" s="5">
        <v>0.7</v>
      </c>
      <c r="N458" s="179">
        <v>0.58300000000000007</v>
      </c>
      <c r="O458" s="180">
        <v>0.57399999999999995</v>
      </c>
      <c r="P458" s="180">
        <v>7.8E-2</v>
      </c>
      <c r="Q458" s="180">
        <v>0.22800000000000001</v>
      </c>
      <c r="R458" s="180">
        <v>0.01</v>
      </c>
      <c r="S458" s="218">
        <v>0.58399999999999996</v>
      </c>
    </row>
    <row r="459" spans="1:19" ht="14.45" customHeight="1">
      <c r="A459" s="48">
        <f>SUBTOTAL(3,$B$18:B459)</f>
        <v>442</v>
      </c>
      <c r="B459" s="8">
        <v>696244301791</v>
      </c>
      <c r="C459" s="1" t="s">
        <v>952</v>
      </c>
      <c r="D459" s="1" t="s">
        <v>1114</v>
      </c>
      <c r="E459" s="7">
        <v>650</v>
      </c>
      <c r="F459" s="39"/>
      <c r="G459" s="3">
        <v>105.8454</v>
      </c>
      <c r="H459" s="3">
        <f t="shared" si="64"/>
        <v>0</v>
      </c>
      <c r="I459" s="188">
        <f t="shared" si="59"/>
        <v>116.42994</v>
      </c>
      <c r="J459" s="189">
        <f t="shared" si="60"/>
        <v>0</v>
      </c>
      <c r="K459" s="2" t="s">
        <v>1221</v>
      </c>
      <c r="L459" s="44" t="s">
        <v>0</v>
      </c>
      <c r="M459" s="5">
        <v>4.004999999999999</v>
      </c>
      <c r="N459" s="179">
        <v>3.7895000000000003</v>
      </c>
      <c r="O459" s="180">
        <v>0.57399999999999995</v>
      </c>
      <c r="P459" s="180">
        <v>0.26400000000000001</v>
      </c>
      <c r="Q459" s="180">
        <v>0.4</v>
      </c>
      <c r="R459" s="180">
        <v>0.01</v>
      </c>
      <c r="S459" s="218">
        <v>3.7409999999999992</v>
      </c>
    </row>
    <row r="460" spans="1:19" ht="12.75">
      <c r="A460" s="48">
        <f>SUBTOTAL(3,$B$18:B460)</f>
        <v>443</v>
      </c>
      <c r="B460" s="8">
        <v>696244301814</v>
      </c>
      <c r="C460" s="1" t="s">
        <v>953</v>
      </c>
      <c r="D460" s="1" t="s">
        <v>936</v>
      </c>
      <c r="E460" s="7">
        <v>1500</v>
      </c>
      <c r="F460" s="39"/>
      <c r="G460" s="3">
        <v>340.7004</v>
      </c>
      <c r="H460" s="3">
        <f t="shared" si="64"/>
        <v>0</v>
      </c>
      <c r="I460" s="188">
        <f t="shared" si="59"/>
        <v>374.77044000000001</v>
      </c>
      <c r="J460" s="189">
        <f t="shared" si="60"/>
        <v>0</v>
      </c>
      <c r="K460" s="2" t="s">
        <v>1221</v>
      </c>
      <c r="L460" s="44" t="s">
        <v>0</v>
      </c>
      <c r="M460" s="5">
        <v>14.690000000000001</v>
      </c>
      <c r="N460" s="179">
        <v>13.200000000000001</v>
      </c>
      <c r="O460" s="180">
        <v>0.88400000000000001</v>
      </c>
      <c r="P460" s="180">
        <v>1.43</v>
      </c>
      <c r="Q460" s="180">
        <v>0</v>
      </c>
      <c r="R460" s="180">
        <v>0</v>
      </c>
      <c r="S460" s="218">
        <v>13.260000000000002</v>
      </c>
    </row>
    <row r="461" spans="1:19" ht="13.15" customHeight="1">
      <c r="A461" s="48">
        <f>SUBTOTAL(3,$B$18:B461)</f>
        <v>444</v>
      </c>
      <c r="B461" s="8">
        <v>696244301838</v>
      </c>
      <c r="C461" s="1" t="s">
        <v>954</v>
      </c>
      <c r="D461" s="1" t="s">
        <v>937</v>
      </c>
      <c r="E461" s="7">
        <v>100</v>
      </c>
      <c r="F461" s="39"/>
      <c r="G461" s="3">
        <v>31.222200000000001</v>
      </c>
      <c r="H461" s="3">
        <f t="shared" si="64"/>
        <v>0</v>
      </c>
      <c r="I461" s="188">
        <f t="shared" si="59"/>
        <v>34.34442</v>
      </c>
      <c r="J461" s="189">
        <f t="shared" si="60"/>
        <v>0</v>
      </c>
      <c r="K461" s="2" t="s">
        <v>1221</v>
      </c>
      <c r="L461" s="44" t="s">
        <v>0</v>
      </c>
      <c r="M461" s="5">
        <v>1.0276666666666667</v>
      </c>
      <c r="N461" s="179">
        <v>0.88000000000000012</v>
      </c>
      <c r="O461" s="180">
        <v>0.88400000000000001</v>
      </c>
      <c r="P461" s="180">
        <v>8.5999999999999993E-2</v>
      </c>
      <c r="Q461" s="180">
        <v>0.28599999999999998</v>
      </c>
      <c r="R461" s="180">
        <v>0.01</v>
      </c>
      <c r="S461" s="218">
        <v>0.89400000000000013</v>
      </c>
    </row>
    <row r="462" spans="1:19" ht="14.45" customHeight="1">
      <c r="A462" s="48">
        <f>SUBTOTAL(3,$B$18:B462)</f>
        <v>445</v>
      </c>
      <c r="B462" s="8">
        <v>696244301852</v>
      </c>
      <c r="C462" s="1" t="s">
        <v>955</v>
      </c>
      <c r="D462" s="1" t="s">
        <v>1115</v>
      </c>
      <c r="E462" s="7">
        <v>435</v>
      </c>
      <c r="F462" s="39"/>
      <c r="G462" s="3">
        <v>108.64020000000001</v>
      </c>
      <c r="H462" s="3">
        <f t="shared" si="64"/>
        <v>0</v>
      </c>
      <c r="I462" s="188">
        <f t="shared" si="59"/>
        <v>119.50422</v>
      </c>
      <c r="J462" s="189">
        <f t="shared" si="60"/>
        <v>0</v>
      </c>
      <c r="K462" s="2" t="s">
        <v>1221</v>
      </c>
      <c r="L462" s="44" t="s">
        <v>0</v>
      </c>
      <c r="M462" s="5">
        <v>4.1193999999999997</v>
      </c>
      <c r="N462" s="179">
        <v>3.8280000000000003</v>
      </c>
      <c r="O462" s="180">
        <v>0.88400000000000001</v>
      </c>
      <c r="P462" s="180">
        <v>0.26400000000000001</v>
      </c>
      <c r="Q462" s="180">
        <v>0.4</v>
      </c>
      <c r="R462" s="180">
        <v>0.01</v>
      </c>
      <c r="S462" s="218">
        <v>3.8553999999999999</v>
      </c>
    </row>
    <row r="463" spans="1:19" ht="12.75">
      <c r="A463" s="48">
        <f>SUBTOTAL(3,$B$18:B463)</f>
        <v>446</v>
      </c>
      <c r="B463" s="40" t="s">
        <v>925</v>
      </c>
      <c r="C463" s="35"/>
      <c r="D463" s="35"/>
      <c r="E463" s="41"/>
      <c r="F463" s="35"/>
      <c r="G463" s="35"/>
      <c r="H463" s="36"/>
      <c r="I463" s="36"/>
      <c r="J463" s="36"/>
      <c r="K463" s="36"/>
      <c r="L463" s="36"/>
      <c r="M463" s="38"/>
      <c r="N463" s="38"/>
      <c r="O463" s="38"/>
      <c r="P463" s="38"/>
      <c r="Q463" s="38"/>
      <c r="R463" s="38"/>
      <c r="S463" s="217"/>
    </row>
    <row r="464" spans="1:19" ht="13.15" customHeight="1">
      <c r="A464" s="48">
        <f>SUBTOTAL(3,$B$18:B464)</f>
        <v>447</v>
      </c>
      <c r="B464" s="8">
        <v>696244300558</v>
      </c>
      <c r="C464" s="1" t="s">
        <v>73</v>
      </c>
      <c r="D464" s="1" t="s">
        <v>780</v>
      </c>
      <c r="E464" s="7">
        <v>4000</v>
      </c>
      <c r="F464" s="39"/>
      <c r="G464" s="3">
        <v>1023.645</v>
      </c>
      <c r="H464" s="3">
        <f t="shared" ref="H464:H484" si="65">(ROUND(G464*(1-$E$5)*(1-$G$5)*(1-$H$5),2)*F464)</f>
        <v>0</v>
      </c>
      <c r="I464" s="188">
        <f t="shared" si="59"/>
        <v>1126.0094999999999</v>
      </c>
      <c r="J464" s="189">
        <f t="shared" si="60"/>
        <v>0</v>
      </c>
      <c r="K464" s="2" t="s">
        <v>1221</v>
      </c>
      <c r="L464" s="44" t="s">
        <v>0</v>
      </c>
      <c r="M464" s="5">
        <f>S464+P464</f>
        <v>21.229999999999997</v>
      </c>
      <c r="N464" s="179">
        <v>20.064</v>
      </c>
      <c r="O464" s="180">
        <v>0.495</v>
      </c>
      <c r="P464" s="180">
        <v>1.43</v>
      </c>
      <c r="Q464" s="180">
        <v>0</v>
      </c>
      <c r="R464" s="180">
        <v>0</v>
      </c>
      <c r="S464" s="218">
        <f t="shared" ref="S464:S484" si="66">O464/100*E464+R464</f>
        <v>19.799999999999997</v>
      </c>
    </row>
    <row r="465" spans="1:19" ht="13.15" customHeight="1">
      <c r="A465" s="48">
        <f>SUBTOTAL(3,$B$18:B465)</f>
        <v>448</v>
      </c>
      <c r="B465" s="8">
        <v>696244300572</v>
      </c>
      <c r="C465" s="1" t="s">
        <v>72</v>
      </c>
      <c r="D465" s="1" t="s">
        <v>781</v>
      </c>
      <c r="E465" s="7">
        <v>100</v>
      </c>
      <c r="F465" s="39"/>
      <c r="G465" s="3">
        <v>28.7805</v>
      </c>
      <c r="H465" s="3">
        <f t="shared" si="65"/>
        <v>0</v>
      </c>
      <c r="I465" s="188">
        <f t="shared" si="59"/>
        <v>31.658549999999998</v>
      </c>
      <c r="J465" s="189">
        <f t="shared" si="60"/>
        <v>0</v>
      </c>
      <c r="K465" s="2" t="s">
        <v>1221</v>
      </c>
      <c r="L465" s="44" t="s">
        <v>0</v>
      </c>
      <c r="M465" s="5">
        <f>(S465+P465)+(Q465/6)</f>
        <v>0.62099999999999989</v>
      </c>
      <c r="N465" s="179">
        <v>0.50160000000000005</v>
      </c>
      <c r="O465" s="180">
        <v>0.495</v>
      </c>
      <c r="P465" s="180">
        <v>7.8E-2</v>
      </c>
      <c r="Q465" s="180">
        <v>0.22800000000000001</v>
      </c>
      <c r="R465" s="180">
        <v>0.01</v>
      </c>
      <c r="S465" s="218">
        <f t="shared" si="66"/>
        <v>0.50499999999999989</v>
      </c>
    </row>
    <row r="466" spans="1:19" ht="13.15" customHeight="1">
      <c r="A466" s="48">
        <f>SUBTOTAL(3,$B$18:B466)</f>
        <v>449</v>
      </c>
      <c r="B466" s="8">
        <v>696244300596</v>
      </c>
      <c r="C466" s="1" t="s">
        <v>71</v>
      </c>
      <c r="D466" s="1" t="s">
        <v>1116</v>
      </c>
      <c r="E466" s="7">
        <v>635</v>
      </c>
      <c r="F466" s="39"/>
      <c r="G466" s="3">
        <v>169.95300000000003</v>
      </c>
      <c r="H466" s="3">
        <f t="shared" si="65"/>
        <v>0</v>
      </c>
      <c r="I466" s="188">
        <f t="shared" si="59"/>
        <v>186.94830000000005</v>
      </c>
      <c r="J466" s="189">
        <f t="shared" si="60"/>
        <v>0</v>
      </c>
      <c r="K466" s="2" t="s">
        <v>1221</v>
      </c>
      <c r="L466" s="44" t="s">
        <v>0</v>
      </c>
      <c r="M466" s="5">
        <f>S466+P466</f>
        <v>3.4172499999999992</v>
      </c>
      <c r="N466" s="179">
        <v>3.1851600000000002</v>
      </c>
      <c r="O466" s="180">
        <v>0.495</v>
      </c>
      <c r="P466" s="180">
        <v>0.26400000000000001</v>
      </c>
      <c r="Q466" s="180">
        <v>0.4</v>
      </c>
      <c r="R466" s="180">
        <v>0.01</v>
      </c>
      <c r="S466" s="218">
        <f t="shared" si="66"/>
        <v>3.1532499999999994</v>
      </c>
    </row>
    <row r="467" spans="1:19" ht="13.15" customHeight="1">
      <c r="A467" s="48">
        <f>SUBTOTAL(3,$B$18:B467)</f>
        <v>450</v>
      </c>
      <c r="B467" s="8">
        <v>696244301036</v>
      </c>
      <c r="C467" s="1" t="s">
        <v>510</v>
      </c>
      <c r="D467" s="1" t="s">
        <v>782</v>
      </c>
      <c r="E467" s="7">
        <v>3000</v>
      </c>
      <c r="F467" s="39"/>
      <c r="G467" s="3">
        <v>1083.8625</v>
      </c>
      <c r="H467" s="3">
        <f t="shared" si="65"/>
        <v>0</v>
      </c>
      <c r="I467" s="188">
        <f t="shared" si="59"/>
        <v>1192.24875</v>
      </c>
      <c r="J467" s="189">
        <f t="shared" si="60"/>
        <v>0</v>
      </c>
      <c r="K467" s="2" t="s">
        <v>1221</v>
      </c>
      <c r="L467" s="44" t="s">
        <v>0</v>
      </c>
      <c r="M467" s="5">
        <f>S467+P467</f>
        <v>22.22</v>
      </c>
      <c r="N467" s="179">
        <v>20.064</v>
      </c>
      <c r="O467" s="180">
        <v>0.69299999999999995</v>
      </c>
      <c r="P467" s="180">
        <v>1.43</v>
      </c>
      <c r="Q467" s="180">
        <v>0</v>
      </c>
      <c r="R467" s="180">
        <v>0</v>
      </c>
      <c r="S467" s="218">
        <f t="shared" si="66"/>
        <v>20.79</v>
      </c>
    </row>
    <row r="468" spans="1:19" ht="12.75">
      <c r="A468" s="48">
        <f>SUBTOTAL(3,$B$18:B468)</f>
        <v>451</v>
      </c>
      <c r="B468" s="8">
        <v>696244301050</v>
      </c>
      <c r="C468" s="1" t="s">
        <v>511</v>
      </c>
      <c r="D468" s="1" t="s">
        <v>783</v>
      </c>
      <c r="E468" s="7">
        <v>100</v>
      </c>
      <c r="F468" s="39"/>
      <c r="G468" s="3">
        <v>45.160499999999999</v>
      </c>
      <c r="H468" s="3">
        <f t="shared" si="65"/>
        <v>0</v>
      </c>
      <c r="I468" s="188">
        <f t="shared" si="59"/>
        <v>49.676549999999999</v>
      </c>
      <c r="J468" s="189">
        <f t="shared" si="60"/>
        <v>0</v>
      </c>
      <c r="K468" s="2" t="s">
        <v>1221</v>
      </c>
      <c r="L468" s="44" t="s">
        <v>0</v>
      </c>
      <c r="M468" s="5">
        <f>(S468+P468)+(Q468/6)</f>
        <v>0.81899999999999995</v>
      </c>
      <c r="N468" s="179">
        <v>0.50160000000000005</v>
      </c>
      <c r="O468" s="180">
        <v>0.69299999999999995</v>
      </c>
      <c r="P468" s="180">
        <v>7.8E-2</v>
      </c>
      <c r="Q468" s="180">
        <v>0.22800000000000001</v>
      </c>
      <c r="R468" s="180">
        <v>0.01</v>
      </c>
      <c r="S468" s="218">
        <f t="shared" si="66"/>
        <v>0.70299999999999996</v>
      </c>
    </row>
    <row r="469" spans="1:19" ht="13.15" customHeight="1">
      <c r="A469" s="48">
        <f>SUBTOTAL(3,$B$18:B469)</f>
        <v>452</v>
      </c>
      <c r="B469" s="8">
        <v>696244301074</v>
      </c>
      <c r="C469" s="1" t="s">
        <v>512</v>
      </c>
      <c r="D469" s="1" t="s">
        <v>1117</v>
      </c>
      <c r="E469" s="7">
        <v>425</v>
      </c>
      <c r="F469" s="39"/>
      <c r="G469" s="3">
        <v>169.95300000000003</v>
      </c>
      <c r="H469" s="3">
        <f t="shared" si="65"/>
        <v>0</v>
      </c>
      <c r="I469" s="188">
        <f t="shared" si="59"/>
        <v>186.94830000000005</v>
      </c>
      <c r="J469" s="189">
        <f t="shared" si="60"/>
        <v>0</v>
      </c>
      <c r="K469" s="2" t="s">
        <v>1221</v>
      </c>
      <c r="L469" s="44" t="s">
        <v>0</v>
      </c>
      <c r="M469" s="5">
        <f>S469+P469</f>
        <v>3.2192499999999997</v>
      </c>
      <c r="N469" s="179">
        <v>3.1851600000000002</v>
      </c>
      <c r="O469" s="180">
        <v>0.69299999999999995</v>
      </c>
      <c r="P469" s="180">
        <v>0.26400000000000001</v>
      </c>
      <c r="Q469" s="180">
        <v>0.4</v>
      </c>
      <c r="R469" s="180">
        <v>0.01</v>
      </c>
      <c r="S469" s="218">
        <f t="shared" si="66"/>
        <v>2.9552499999999995</v>
      </c>
    </row>
    <row r="470" spans="1:19" ht="13.15" customHeight="1">
      <c r="A470" s="48">
        <f>SUBTOTAL(3,$B$18:B470)</f>
        <v>453</v>
      </c>
      <c r="B470" s="8">
        <v>696244301395</v>
      </c>
      <c r="C470" s="1" t="s">
        <v>540</v>
      </c>
      <c r="D470" s="1" t="s">
        <v>784</v>
      </c>
      <c r="E470" s="7">
        <v>1000</v>
      </c>
      <c r="F470" s="6"/>
      <c r="G470" s="3">
        <v>894.35</v>
      </c>
      <c r="H470" s="3">
        <f t="shared" si="65"/>
        <v>0</v>
      </c>
      <c r="I470" s="188">
        <f t="shared" si="59"/>
        <v>983.78500000000008</v>
      </c>
      <c r="J470" s="189">
        <f t="shared" si="60"/>
        <v>0</v>
      </c>
      <c r="K470" s="2" t="s">
        <v>1222</v>
      </c>
      <c r="L470" s="44" t="s">
        <v>0</v>
      </c>
      <c r="M470" s="5">
        <f>S470+P470</f>
        <v>15.972</v>
      </c>
      <c r="N470" s="179">
        <v>14.542</v>
      </c>
      <c r="O470" s="180">
        <v>1.4541999999999999</v>
      </c>
      <c r="P470" s="180">
        <v>1.43</v>
      </c>
      <c r="Q470" s="180">
        <v>0</v>
      </c>
      <c r="R470" s="180">
        <v>0</v>
      </c>
      <c r="S470" s="218">
        <f t="shared" si="66"/>
        <v>14.542</v>
      </c>
    </row>
    <row r="471" spans="1:19" ht="12.75">
      <c r="A471" s="48">
        <f>SUBTOTAL(3,$B$18:B471)</f>
        <v>454</v>
      </c>
      <c r="B471" s="8">
        <v>696244301418</v>
      </c>
      <c r="C471" s="1" t="s">
        <v>541</v>
      </c>
      <c r="D471" s="1" t="s">
        <v>785</v>
      </c>
      <c r="E471" s="7">
        <v>40</v>
      </c>
      <c r="F471" s="6"/>
      <c r="G471" s="3">
        <v>44.72</v>
      </c>
      <c r="H471" s="3">
        <f t="shared" si="65"/>
        <v>0</v>
      </c>
      <c r="I471" s="188">
        <f t="shared" si="59"/>
        <v>49.192</v>
      </c>
      <c r="J471" s="189">
        <f t="shared" si="60"/>
        <v>0</v>
      </c>
      <c r="K471" s="2" t="s">
        <v>1222</v>
      </c>
      <c r="L471" s="44" t="s">
        <v>0</v>
      </c>
      <c r="M471" s="5">
        <f>(S471+P471)+(Q471/6)</f>
        <v>0.72534666666666658</v>
      </c>
      <c r="N471" s="179">
        <v>0.58079999999999998</v>
      </c>
      <c r="O471" s="180">
        <v>1.4541999999999999</v>
      </c>
      <c r="P471" s="180">
        <v>8.5999999999999993E-2</v>
      </c>
      <c r="Q471" s="180">
        <v>0.28599999999999998</v>
      </c>
      <c r="R471" s="180">
        <v>0.01</v>
      </c>
      <c r="S471" s="218">
        <f t="shared" si="66"/>
        <v>0.59167999999999998</v>
      </c>
    </row>
    <row r="472" spans="1:19" ht="13.15" customHeight="1">
      <c r="A472" s="48">
        <f>SUBTOTAL(3,$B$18:B472)</f>
        <v>455</v>
      </c>
      <c r="B472" s="8">
        <v>696244301432</v>
      </c>
      <c r="C472" s="1" t="s">
        <v>542</v>
      </c>
      <c r="D472" s="1" t="s">
        <v>1118</v>
      </c>
      <c r="E472" s="7">
        <v>168</v>
      </c>
      <c r="F472" s="6"/>
      <c r="G472" s="3">
        <v>161.86000000000001</v>
      </c>
      <c r="H472" s="3">
        <f t="shared" si="65"/>
        <v>0</v>
      </c>
      <c r="I472" s="188">
        <f t="shared" si="59"/>
        <v>178.04600000000002</v>
      </c>
      <c r="J472" s="189">
        <f t="shared" si="60"/>
        <v>0</v>
      </c>
      <c r="K472" s="2" t="s">
        <v>1222</v>
      </c>
      <c r="L472" s="44" t="s">
        <v>0</v>
      </c>
      <c r="M472" s="5">
        <f>S472+P472</f>
        <v>2.7170559999999995</v>
      </c>
      <c r="N472" s="179">
        <v>2.4393600000000002</v>
      </c>
      <c r="O472" s="180">
        <v>1.4541999999999999</v>
      </c>
      <c r="P472" s="180">
        <v>0.26400000000000001</v>
      </c>
      <c r="Q472" s="180">
        <v>0.4</v>
      </c>
      <c r="R472" s="180">
        <v>0.01</v>
      </c>
      <c r="S472" s="218">
        <f t="shared" si="66"/>
        <v>2.4530559999999997</v>
      </c>
    </row>
    <row r="473" spans="1:19" ht="13.15" customHeight="1">
      <c r="A473" s="48">
        <f>SUBTOTAL(3,$B$18:B473)</f>
        <v>456</v>
      </c>
      <c r="B473" s="11" t="s">
        <v>1196</v>
      </c>
      <c r="C473" s="9"/>
      <c r="D473" s="9"/>
      <c r="E473" s="144"/>
      <c r="F473" s="9"/>
      <c r="G473" s="130"/>
      <c r="H473" s="45"/>
      <c r="I473" s="45"/>
      <c r="J473" s="45"/>
      <c r="K473" s="45"/>
      <c r="L473" s="45"/>
      <c r="M473" s="38"/>
      <c r="N473" s="38"/>
      <c r="O473" s="38"/>
      <c r="P473" s="38"/>
      <c r="Q473" s="38"/>
      <c r="R473" s="38"/>
      <c r="S473" s="217"/>
    </row>
    <row r="474" spans="1:19" ht="13.15" customHeight="1">
      <c r="A474" s="48">
        <f>SUBTOTAL(3,$B$18:B474)</f>
        <v>457</v>
      </c>
      <c r="B474" s="139">
        <v>696244702123</v>
      </c>
      <c r="C474" s="1" t="s">
        <v>1197</v>
      </c>
      <c r="D474" s="145" t="s">
        <v>1198</v>
      </c>
      <c r="E474" s="12">
        <v>2000</v>
      </c>
      <c r="F474" s="143"/>
      <c r="G474" s="147">
        <v>627.37</v>
      </c>
      <c r="H474" s="147">
        <f t="shared" si="65"/>
        <v>0</v>
      </c>
      <c r="I474" s="188">
        <f t="shared" si="59"/>
        <v>690.10699999999997</v>
      </c>
      <c r="J474" s="189">
        <f t="shared" si="60"/>
        <v>0</v>
      </c>
      <c r="K474" s="2" t="s">
        <v>1220</v>
      </c>
      <c r="L474" s="271">
        <v>46174</v>
      </c>
      <c r="N474" s="211">
        <v>36.96</v>
      </c>
      <c r="O474" s="180">
        <v>1.8480000000000001</v>
      </c>
      <c r="P474" s="180">
        <v>1.43</v>
      </c>
      <c r="Q474" s="180">
        <v>0</v>
      </c>
      <c r="S474" s="218">
        <f t="shared" si="66"/>
        <v>36.96</v>
      </c>
    </row>
    <row r="475" spans="1:19" ht="13.15" customHeight="1">
      <c r="A475" s="48">
        <f>SUBTOTAL(3,$B$18:B475)</f>
        <v>458</v>
      </c>
      <c r="B475" s="139">
        <v>696244702147</v>
      </c>
      <c r="C475" s="1" t="s">
        <v>1199</v>
      </c>
      <c r="D475" s="145" t="s">
        <v>1200</v>
      </c>
      <c r="E475" s="149">
        <v>50</v>
      </c>
      <c r="F475" s="143"/>
      <c r="G475" s="147">
        <v>19.61</v>
      </c>
      <c r="H475" s="147">
        <f t="shared" si="65"/>
        <v>0</v>
      </c>
      <c r="I475" s="188">
        <f t="shared" si="59"/>
        <v>21.570999999999998</v>
      </c>
      <c r="J475" s="189">
        <f t="shared" si="60"/>
        <v>0</v>
      </c>
      <c r="K475" s="2" t="s">
        <v>1220</v>
      </c>
      <c r="L475" s="271">
        <v>46174</v>
      </c>
      <c r="N475" s="211">
        <v>0.92</v>
      </c>
      <c r="O475" s="180">
        <v>1.8480000000000001</v>
      </c>
      <c r="P475" s="180">
        <v>7.8E-2</v>
      </c>
      <c r="Q475" s="180">
        <v>0.22800000000000001</v>
      </c>
      <c r="S475" s="218">
        <f t="shared" si="66"/>
        <v>0.92400000000000004</v>
      </c>
    </row>
    <row r="476" spans="1:19" ht="13.15" customHeight="1">
      <c r="A476" s="48">
        <f>SUBTOTAL(3,$B$18:B476)</f>
        <v>459</v>
      </c>
      <c r="B476" s="139">
        <v>696244702161</v>
      </c>
      <c r="C476" s="1" t="s">
        <v>1201</v>
      </c>
      <c r="D476" s="145" t="s">
        <v>1202</v>
      </c>
      <c r="E476" s="276">
        <v>0</v>
      </c>
      <c r="F476" s="143"/>
      <c r="G476" s="147">
        <v>0</v>
      </c>
      <c r="H476" s="147">
        <f t="shared" si="65"/>
        <v>0</v>
      </c>
      <c r="I476" s="188">
        <f t="shared" si="59"/>
        <v>0</v>
      </c>
      <c r="J476" s="189">
        <f t="shared" si="60"/>
        <v>0</v>
      </c>
      <c r="K476" s="2" t="s">
        <v>1220</v>
      </c>
      <c r="L476" s="271">
        <v>46174</v>
      </c>
      <c r="O476" s="180">
        <v>1.8480000000000001</v>
      </c>
      <c r="P476" s="180">
        <v>0.26400000000000001</v>
      </c>
      <c r="Q476" s="180">
        <v>0.4</v>
      </c>
      <c r="S476" s="218">
        <f t="shared" si="66"/>
        <v>0</v>
      </c>
    </row>
    <row r="477" spans="1:19" ht="13.15" customHeight="1">
      <c r="A477" s="48">
        <f>SUBTOTAL(3,$B$18:B477)</f>
        <v>460</v>
      </c>
      <c r="B477" s="139">
        <v>696244702185</v>
      </c>
      <c r="C477" s="1" t="s">
        <v>1203</v>
      </c>
      <c r="D477" s="145" t="s">
        <v>1204</v>
      </c>
      <c r="E477" s="149">
        <v>1000</v>
      </c>
      <c r="F477" s="143"/>
      <c r="G477" s="147">
        <v>544.47</v>
      </c>
      <c r="H477" s="147">
        <f t="shared" si="65"/>
        <v>0</v>
      </c>
      <c r="I477" s="188">
        <f t="shared" ref="I477:I506" si="67">(G477*$E$15)+G477</f>
        <v>598.91700000000003</v>
      </c>
      <c r="J477" s="189">
        <f t="shared" ref="J477:J543" si="68">H477+(H477*$E$15)</f>
        <v>0</v>
      </c>
      <c r="K477" s="2" t="s">
        <v>1220</v>
      </c>
      <c r="L477" s="271">
        <v>46174</v>
      </c>
      <c r="N477" s="211">
        <v>26.51</v>
      </c>
      <c r="O477" s="180">
        <v>2.6509999999999998</v>
      </c>
      <c r="P477" s="180">
        <v>1.43</v>
      </c>
      <c r="Q477" s="180">
        <v>0</v>
      </c>
      <c r="S477" s="218">
        <f t="shared" si="66"/>
        <v>26.509999999999998</v>
      </c>
    </row>
    <row r="478" spans="1:19" ht="13.15" customHeight="1">
      <c r="A478" s="48">
        <f>SUBTOTAL(3,$B$18:B478)</f>
        <v>461</v>
      </c>
      <c r="B478" s="139">
        <v>696244702208</v>
      </c>
      <c r="C478" s="1" t="s">
        <v>1205</v>
      </c>
      <c r="D478" s="145" t="s">
        <v>1206</v>
      </c>
      <c r="E478" s="149">
        <v>50</v>
      </c>
      <c r="F478" s="143"/>
      <c r="G478" s="147">
        <v>34.03</v>
      </c>
      <c r="H478" s="147">
        <f t="shared" si="65"/>
        <v>0</v>
      </c>
      <c r="I478" s="188">
        <f t="shared" si="67"/>
        <v>37.433</v>
      </c>
      <c r="J478" s="189">
        <f t="shared" si="68"/>
        <v>0</v>
      </c>
      <c r="K478" s="2" t="s">
        <v>1220</v>
      </c>
      <c r="L478" s="271">
        <v>46174</v>
      </c>
      <c r="N478" s="211">
        <v>1.325</v>
      </c>
      <c r="O478" s="180">
        <v>2.6509999999999998</v>
      </c>
      <c r="P478" s="180">
        <v>7.8E-2</v>
      </c>
      <c r="Q478" s="180">
        <v>0.22800000000000001</v>
      </c>
      <c r="S478" s="218">
        <f t="shared" si="66"/>
        <v>1.3254999999999999</v>
      </c>
    </row>
    <row r="479" spans="1:19" ht="13.15" customHeight="1">
      <c r="A479" s="48">
        <f>SUBTOTAL(3,$B$18:B479)</f>
        <v>462</v>
      </c>
      <c r="B479" s="139">
        <v>696244702222</v>
      </c>
      <c r="C479" s="1" t="s">
        <v>1207</v>
      </c>
      <c r="D479" s="145" t="s">
        <v>1208</v>
      </c>
      <c r="E479" s="276">
        <v>0</v>
      </c>
      <c r="F479" s="143"/>
      <c r="G479" s="164">
        <v>0</v>
      </c>
      <c r="H479" s="147">
        <f t="shared" si="65"/>
        <v>0</v>
      </c>
      <c r="I479" s="188">
        <f t="shared" si="67"/>
        <v>0</v>
      </c>
      <c r="J479" s="189">
        <f t="shared" si="68"/>
        <v>0</v>
      </c>
      <c r="K479" s="2" t="s">
        <v>1220</v>
      </c>
      <c r="L479" s="271">
        <v>46174</v>
      </c>
      <c r="O479" s="180">
        <v>2.6509999999999998</v>
      </c>
      <c r="P479" s="180">
        <v>0.26400000000000001</v>
      </c>
      <c r="Q479" s="180">
        <v>0.4</v>
      </c>
      <c r="S479" s="218">
        <f t="shared" si="66"/>
        <v>0</v>
      </c>
    </row>
    <row r="480" spans="1:19" ht="13.15" customHeight="1">
      <c r="A480" s="48">
        <f>SUBTOTAL(3,$B$18:B480)</f>
        <v>463</v>
      </c>
      <c r="B480" s="11" t="s">
        <v>1209</v>
      </c>
      <c r="C480" s="9"/>
      <c r="D480" s="9"/>
      <c r="E480" s="144"/>
      <c r="F480" s="9"/>
      <c r="G480" s="130"/>
      <c r="H480" s="45"/>
      <c r="I480" s="45"/>
      <c r="J480" s="45"/>
      <c r="K480" s="162"/>
      <c r="L480" s="45"/>
      <c r="M480" s="38"/>
      <c r="N480" s="38"/>
      <c r="O480" s="38"/>
      <c r="P480" s="38"/>
      <c r="Q480" s="38"/>
      <c r="R480" s="38"/>
      <c r="S480" s="217"/>
    </row>
    <row r="481" spans="1:19" ht="13.15" customHeight="1">
      <c r="A481" s="48">
        <f>SUBTOTAL(3,$B$18:B481)</f>
        <v>464</v>
      </c>
      <c r="B481" s="139">
        <v>696244404157</v>
      </c>
      <c r="C481" s="1" t="s">
        <v>1210</v>
      </c>
      <c r="D481" s="145" t="s">
        <v>1211</v>
      </c>
      <c r="E481" s="12">
        <v>1000</v>
      </c>
      <c r="F481" s="143"/>
      <c r="G481" s="147">
        <v>948.38</v>
      </c>
      <c r="H481" s="147">
        <f t="shared" si="65"/>
        <v>0</v>
      </c>
      <c r="I481" s="188">
        <f t="shared" si="67"/>
        <v>1043.2180000000001</v>
      </c>
      <c r="J481" s="189">
        <f t="shared" si="68"/>
        <v>0</v>
      </c>
      <c r="K481" s="2">
        <v>30</v>
      </c>
      <c r="L481" s="271">
        <v>46174</v>
      </c>
      <c r="N481" s="211">
        <v>39.17</v>
      </c>
      <c r="O481" s="180">
        <v>3.2648000000000001</v>
      </c>
      <c r="P481" s="180">
        <v>1.43</v>
      </c>
      <c r="Q481" s="180">
        <v>0</v>
      </c>
      <c r="R481" s="1">
        <v>1.8499999999999999E-2</v>
      </c>
      <c r="S481" s="218">
        <f t="shared" si="66"/>
        <v>32.666500000000006</v>
      </c>
    </row>
    <row r="482" spans="1:19" ht="13.15" customHeight="1">
      <c r="A482" s="48">
        <f>SUBTOTAL(3,$B$18:B482)</f>
        <v>465</v>
      </c>
      <c r="B482" s="139">
        <v>696244404171</v>
      </c>
      <c r="C482" s="1" t="s">
        <v>1212</v>
      </c>
      <c r="D482" s="145" t="s">
        <v>1213</v>
      </c>
      <c r="E482" s="12">
        <v>50</v>
      </c>
      <c r="F482" s="143"/>
      <c r="G482" s="147">
        <v>59.38</v>
      </c>
      <c r="H482" s="147">
        <f t="shared" si="65"/>
        <v>0</v>
      </c>
      <c r="I482" s="188">
        <f t="shared" si="67"/>
        <v>65.317999999999998</v>
      </c>
      <c r="J482" s="189">
        <f t="shared" si="68"/>
        <v>0</v>
      </c>
      <c r="K482" s="2">
        <v>30</v>
      </c>
      <c r="L482" s="271">
        <v>46174</v>
      </c>
      <c r="N482" s="211">
        <v>1.6324000000000001</v>
      </c>
      <c r="O482" s="180">
        <v>3.2648000000000001</v>
      </c>
      <c r="P482" s="180">
        <v>8.5999999999999993E-2</v>
      </c>
      <c r="Q482" s="180">
        <v>0.28599999999999998</v>
      </c>
      <c r="R482" s="1">
        <v>1.8499999999999999E-2</v>
      </c>
      <c r="S482" s="218">
        <f t="shared" si="66"/>
        <v>1.6509</v>
      </c>
    </row>
    <row r="483" spans="1:19" ht="13.15" customHeight="1">
      <c r="A483" s="48">
        <f>SUBTOTAL(3,$B$18:B483)</f>
        <v>466</v>
      </c>
      <c r="B483" s="139">
        <v>696244404218</v>
      </c>
      <c r="C483" s="1" t="s">
        <v>1214</v>
      </c>
      <c r="D483" s="145" t="s">
        <v>1215</v>
      </c>
      <c r="E483" s="12">
        <v>500</v>
      </c>
      <c r="F483" s="143"/>
      <c r="G483" s="147">
        <v>728.04</v>
      </c>
      <c r="H483" s="147">
        <f t="shared" si="65"/>
        <v>0</v>
      </c>
      <c r="I483" s="188">
        <f t="shared" si="67"/>
        <v>800.84399999999994</v>
      </c>
      <c r="J483" s="189">
        <f t="shared" si="68"/>
        <v>0</v>
      </c>
      <c r="K483" s="2">
        <v>30</v>
      </c>
      <c r="L483" s="271">
        <v>46174</v>
      </c>
      <c r="N483" s="211">
        <v>39.08</v>
      </c>
      <c r="O483" s="180">
        <v>4.3428000000000004</v>
      </c>
      <c r="P483" s="180">
        <v>1.43</v>
      </c>
      <c r="Q483" s="180">
        <v>0</v>
      </c>
      <c r="R483" s="1">
        <v>1.8499999999999999E-2</v>
      </c>
      <c r="S483" s="218">
        <f t="shared" si="66"/>
        <v>21.732500000000002</v>
      </c>
    </row>
    <row r="484" spans="1:19" ht="13.15" customHeight="1">
      <c r="A484" s="48">
        <f>SUBTOTAL(3,$B$18:B484)</f>
        <v>467</v>
      </c>
      <c r="B484" s="139">
        <v>696244404232</v>
      </c>
      <c r="C484" s="1" t="s">
        <v>1216</v>
      </c>
      <c r="D484" s="145" t="s">
        <v>1217</v>
      </c>
      <c r="E484" s="12">
        <v>50</v>
      </c>
      <c r="F484" s="143"/>
      <c r="G484" s="147">
        <v>91.25</v>
      </c>
      <c r="H484" s="147">
        <f t="shared" si="65"/>
        <v>0</v>
      </c>
      <c r="I484" s="188">
        <f t="shared" si="67"/>
        <v>100.375</v>
      </c>
      <c r="J484" s="189">
        <f t="shared" si="68"/>
        <v>0</v>
      </c>
      <c r="K484" s="2">
        <v>30</v>
      </c>
      <c r="L484" s="271">
        <v>46174</v>
      </c>
      <c r="N484" s="211">
        <v>2.1714000000000002</v>
      </c>
      <c r="O484" s="180">
        <v>4.3428000000000004</v>
      </c>
      <c r="P484" s="180">
        <v>8.5999999999999993E-2</v>
      </c>
      <c r="Q484" s="180">
        <v>0.28599999999999998</v>
      </c>
      <c r="R484" s="1">
        <v>1.8499999999999999E-2</v>
      </c>
      <c r="S484" s="218">
        <f t="shared" si="66"/>
        <v>2.1899000000000002</v>
      </c>
    </row>
    <row r="485" spans="1:19" ht="13.15" customHeight="1">
      <c r="A485" s="48">
        <f>SUBTOTAL(3,$B$18:B485)</f>
        <v>468</v>
      </c>
      <c r="B485" s="40" t="s">
        <v>70</v>
      </c>
      <c r="C485" s="35"/>
      <c r="D485" s="35"/>
      <c r="E485" s="41"/>
      <c r="F485" s="35"/>
      <c r="G485" s="35"/>
      <c r="H485" s="36"/>
      <c r="I485" s="36"/>
      <c r="J485" s="36"/>
      <c r="K485" s="37"/>
      <c r="L485" s="154"/>
      <c r="M485" s="38"/>
      <c r="N485" s="38"/>
      <c r="O485" s="38"/>
      <c r="P485" s="38"/>
      <c r="Q485" s="38"/>
      <c r="R485" s="38"/>
      <c r="S485" s="217"/>
    </row>
    <row r="486" spans="1:19" ht="12.75">
      <c r="A486" s="48">
        <f>SUBTOTAL(3,$B$18:B486)</f>
        <v>469</v>
      </c>
      <c r="B486" s="8">
        <v>696244501566</v>
      </c>
      <c r="C486" s="1" t="s">
        <v>488</v>
      </c>
      <c r="D486" s="1" t="s">
        <v>489</v>
      </c>
      <c r="E486" s="7">
        <v>500</v>
      </c>
      <c r="F486" s="39"/>
      <c r="G486" s="3">
        <v>1195.0899999999999</v>
      </c>
      <c r="H486" s="3">
        <f t="shared" ref="H486:H495" si="69">(ROUND(G486*(1-$E$5)*(1-$G$5)*(1-$H$5),2)*F486)</f>
        <v>0</v>
      </c>
      <c r="I486" s="188">
        <f t="shared" si="67"/>
        <v>1314.5989999999999</v>
      </c>
      <c r="J486" s="189">
        <f t="shared" si="68"/>
        <v>0</v>
      </c>
      <c r="K486" s="2" t="s">
        <v>1228</v>
      </c>
      <c r="L486" s="44" t="s">
        <v>0</v>
      </c>
      <c r="M486" s="5">
        <f t="shared" ref="M486:M494" si="70">(S486+P486)+(Q486/6)</f>
        <v>15.107999999999999</v>
      </c>
      <c r="N486" s="179">
        <v>3.0800000000000005</v>
      </c>
      <c r="O486" s="180">
        <v>2.9860000000000002</v>
      </c>
      <c r="P486" s="180">
        <v>7.8E-2</v>
      </c>
      <c r="Q486" s="180">
        <v>0.22800000000000001</v>
      </c>
      <c r="R486" s="180">
        <v>6.2E-2</v>
      </c>
      <c r="S486" s="218">
        <f t="shared" ref="S486:S495" si="71">O486/100*E486+R486</f>
        <v>14.991999999999999</v>
      </c>
    </row>
    <row r="487" spans="1:19" ht="14.45" customHeight="1">
      <c r="A487" s="48">
        <f>SUBTOTAL(3,$B$18:B487)</f>
        <v>470</v>
      </c>
      <c r="B487" s="8">
        <v>696244500002</v>
      </c>
      <c r="C487" s="1" t="s">
        <v>69</v>
      </c>
      <c r="D487" s="1" t="s">
        <v>1119</v>
      </c>
      <c r="E487" s="7">
        <v>100</v>
      </c>
      <c r="F487" s="39"/>
      <c r="G487" s="3">
        <v>245.07</v>
      </c>
      <c r="H487" s="3">
        <f t="shared" si="69"/>
        <v>0</v>
      </c>
      <c r="I487" s="188">
        <f t="shared" si="67"/>
        <v>269.577</v>
      </c>
      <c r="J487" s="189">
        <f t="shared" si="68"/>
        <v>0</v>
      </c>
      <c r="K487" s="2" t="s">
        <v>1228</v>
      </c>
      <c r="L487" s="44" t="s">
        <v>0</v>
      </c>
      <c r="M487" s="5">
        <f t="shared" si="70"/>
        <v>3.1639999999999997</v>
      </c>
      <c r="N487" s="179">
        <v>3.0800000000000005</v>
      </c>
      <c r="O487" s="180">
        <v>2.9860000000000002</v>
      </c>
      <c r="P487" s="180">
        <v>7.8E-2</v>
      </c>
      <c r="Q487" s="180">
        <v>0.22800000000000001</v>
      </c>
      <c r="R487" s="180">
        <v>6.2E-2</v>
      </c>
      <c r="S487" s="218">
        <f t="shared" si="71"/>
        <v>3.048</v>
      </c>
    </row>
    <row r="488" spans="1:19" ht="13.15" customHeight="1">
      <c r="A488" s="48">
        <f>SUBTOTAL(3,$B$18:B488)</f>
        <v>471</v>
      </c>
      <c r="B488" s="8">
        <v>696244500256</v>
      </c>
      <c r="C488" s="1" t="s">
        <v>68</v>
      </c>
      <c r="D488" s="1" t="s">
        <v>67</v>
      </c>
      <c r="E488" s="7">
        <v>18</v>
      </c>
      <c r="F488" s="39"/>
      <c r="G488" s="3">
        <v>50.3</v>
      </c>
      <c r="H488" s="3">
        <f t="shared" si="69"/>
        <v>0</v>
      </c>
      <c r="I488" s="188">
        <f t="shared" si="67"/>
        <v>55.33</v>
      </c>
      <c r="J488" s="189">
        <f t="shared" si="68"/>
        <v>0</v>
      </c>
      <c r="L488" s="44" t="s">
        <v>0</v>
      </c>
      <c r="M488" s="5">
        <f t="shared" si="70"/>
        <v>0.65348000000000006</v>
      </c>
      <c r="N488" s="179">
        <v>1.1088</v>
      </c>
      <c r="O488" s="180">
        <v>2.9860000000000002</v>
      </c>
      <c r="P488" s="180">
        <v>7.8E-2</v>
      </c>
      <c r="Q488" s="180">
        <v>0.22800000000000001</v>
      </c>
      <c r="R488" s="180">
        <v>0</v>
      </c>
      <c r="S488" s="218">
        <f t="shared" si="71"/>
        <v>0.53748000000000007</v>
      </c>
    </row>
    <row r="489" spans="1:19" ht="14.45" customHeight="1">
      <c r="A489" s="48">
        <f>SUBTOTAL(3,$B$18:B489)</f>
        <v>472</v>
      </c>
      <c r="B489" s="8">
        <v>696244501580</v>
      </c>
      <c r="C489" s="1" t="s">
        <v>490</v>
      </c>
      <c r="D489" s="1" t="s">
        <v>491</v>
      </c>
      <c r="E489" s="7">
        <v>500</v>
      </c>
      <c r="F489" s="39"/>
      <c r="G489" s="3">
        <v>1328.21</v>
      </c>
      <c r="H489" s="3">
        <f t="shared" si="69"/>
        <v>0</v>
      </c>
      <c r="I489" s="188">
        <f t="shared" si="67"/>
        <v>1461.0309999999999</v>
      </c>
      <c r="J489" s="189">
        <f t="shared" si="68"/>
        <v>0</v>
      </c>
      <c r="K489" s="2" t="s">
        <v>1228</v>
      </c>
      <c r="L489" s="44" t="s">
        <v>0</v>
      </c>
      <c r="M489" s="5">
        <f t="shared" si="70"/>
        <v>18.128</v>
      </c>
      <c r="N489" s="179">
        <v>3.6322000000000005</v>
      </c>
      <c r="O489" s="180">
        <v>3.59</v>
      </c>
      <c r="P489" s="180">
        <v>7.8E-2</v>
      </c>
      <c r="Q489" s="180">
        <v>0.22800000000000001</v>
      </c>
      <c r="R489" s="180">
        <v>6.2E-2</v>
      </c>
      <c r="S489" s="218">
        <f t="shared" si="71"/>
        <v>18.012</v>
      </c>
    </row>
    <row r="490" spans="1:19" ht="12.75">
      <c r="A490" s="48">
        <f>SUBTOTAL(3,$B$18:B490)</f>
        <v>473</v>
      </c>
      <c r="B490" s="8">
        <v>696244500132</v>
      </c>
      <c r="C490" s="1" t="s">
        <v>66</v>
      </c>
      <c r="D490" s="1" t="s">
        <v>1120</v>
      </c>
      <c r="E490" s="7">
        <v>100</v>
      </c>
      <c r="F490" s="39"/>
      <c r="G490" s="3">
        <v>272.60000000000002</v>
      </c>
      <c r="H490" s="3">
        <f t="shared" si="69"/>
        <v>0</v>
      </c>
      <c r="I490" s="188">
        <f t="shared" si="67"/>
        <v>299.86</v>
      </c>
      <c r="J490" s="189">
        <f t="shared" si="68"/>
        <v>0</v>
      </c>
      <c r="K490" s="2" t="s">
        <v>1228</v>
      </c>
      <c r="L490" s="44" t="s">
        <v>0</v>
      </c>
      <c r="M490" s="5">
        <f t="shared" si="70"/>
        <v>3.7679999999999998</v>
      </c>
      <c r="N490" s="179">
        <v>3.6322000000000005</v>
      </c>
      <c r="O490" s="180">
        <v>3.59</v>
      </c>
      <c r="P490" s="180">
        <v>7.8E-2</v>
      </c>
      <c r="Q490" s="180">
        <v>0.22800000000000001</v>
      </c>
      <c r="R490" s="180">
        <v>6.2E-2</v>
      </c>
      <c r="S490" s="218">
        <f t="shared" si="71"/>
        <v>3.6520000000000001</v>
      </c>
    </row>
    <row r="491" spans="1:19" ht="13.15" customHeight="1">
      <c r="A491" s="48">
        <f>SUBTOTAL(3,$B$18:B491)</f>
        <v>474</v>
      </c>
      <c r="B491" s="8">
        <v>696244500279</v>
      </c>
      <c r="C491" s="1" t="s">
        <v>65</v>
      </c>
      <c r="D491" s="1" t="s">
        <v>64</v>
      </c>
      <c r="E491" s="7">
        <v>18</v>
      </c>
      <c r="F491" s="39"/>
      <c r="G491" s="3">
        <v>53.9</v>
      </c>
      <c r="H491" s="3">
        <f t="shared" si="69"/>
        <v>0</v>
      </c>
      <c r="I491" s="188">
        <f t="shared" si="67"/>
        <v>59.29</v>
      </c>
      <c r="J491" s="189">
        <f t="shared" si="68"/>
        <v>0</v>
      </c>
      <c r="L491" s="44" t="s">
        <v>0</v>
      </c>
      <c r="M491" s="5">
        <f t="shared" si="70"/>
        <v>0.76219999999999999</v>
      </c>
      <c r="N491" s="179">
        <v>1.4256</v>
      </c>
      <c r="O491" s="180">
        <v>3.59</v>
      </c>
      <c r="P491" s="180">
        <v>7.8E-2</v>
      </c>
      <c r="Q491" s="180">
        <v>0.22800000000000001</v>
      </c>
      <c r="R491" s="180">
        <v>0</v>
      </c>
      <c r="S491" s="218">
        <f t="shared" si="71"/>
        <v>0.6462</v>
      </c>
    </row>
    <row r="492" spans="1:19" ht="13.15" customHeight="1">
      <c r="A492" s="48">
        <f>SUBTOTAL(3,$B$18:B492)</f>
        <v>475</v>
      </c>
      <c r="B492" s="8">
        <v>696244501597</v>
      </c>
      <c r="C492" s="1" t="s">
        <v>492</v>
      </c>
      <c r="D492" s="1" t="s">
        <v>493</v>
      </c>
      <c r="E492" s="7">
        <v>500</v>
      </c>
      <c r="F492" s="39"/>
      <c r="G492" s="3">
        <v>1658.41</v>
      </c>
      <c r="H492" s="3">
        <f t="shared" si="69"/>
        <v>0</v>
      </c>
      <c r="I492" s="188">
        <f t="shared" si="67"/>
        <v>1824.2510000000002</v>
      </c>
      <c r="J492" s="189">
        <f t="shared" si="68"/>
        <v>0</v>
      </c>
      <c r="K492" s="2" t="s">
        <v>1228</v>
      </c>
      <c r="L492" s="44" t="s">
        <v>0</v>
      </c>
      <c r="M492" s="5">
        <f t="shared" si="70"/>
        <v>23.378</v>
      </c>
      <c r="N492" s="179">
        <v>4.6420000000000003</v>
      </c>
      <c r="O492" s="180">
        <v>4.6399999999999997</v>
      </c>
      <c r="P492" s="180">
        <v>7.8E-2</v>
      </c>
      <c r="Q492" s="180">
        <v>0.22800000000000001</v>
      </c>
      <c r="R492" s="180">
        <v>6.2E-2</v>
      </c>
      <c r="S492" s="218">
        <f t="shared" si="71"/>
        <v>23.262</v>
      </c>
    </row>
    <row r="493" spans="1:19" ht="14.45" customHeight="1">
      <c r="A493" s="48">
        <f>SUBTOTAL(3,$B$18:B493)</f>
        <v>476</v>
      </c>
      <c r="B493" s="8">
        <v>696244500187</v>
      </c>
      <c r="C493" s="1" t="s">
        <v>377</v>
      </c>
      <c r="D493" s="1" t="s">
        <v>1121</v>
      </c>
      <c r="E493" s="7">
        <v>100</v>
      </c>
      <c r="F493" s="39"/>
      <c r="G493" s="3">
        <v>335.32</v>
      </c>
      <c r="H493" s="3">
        <f t="shared" si="69"/>
        <v>0</v>
      </c>
      <c r="I493" s="188">
        <f t="shared" si="67"/>
        <v>368.85199999999998</v>
      </c>
      <c r="J493" s="189">
        <f t="shared" si="68"/>
        <v>0</v>
      </c>
      <c r="K493" s="2" t="s">
        <v>1228</v>
      </c>
      <c r="L493" s="44" t="s">
        <v>0</v>
      </c>
      <c r="M493" s="5">
        <f t="shared" si="70"/>
        <v>4.8180000000000005</v>
      </c>
      <c r="N493" s="179">
        <v>4.6420000000000003</v>
      </c>
      <c r="O493" s="180">
        <v>4.6399999999999997</v>
      </c>
      <c r="P493" s="180">
        <v>7.8E-2</v>
      </c>
      <c r="Q493" s="180">
        <v>0.22800000000000001</v>
      </c>
      <c r="R493" s="180">
        <v>6.2E-2</v>
      </c>
      <c r="S493" s="218">
        <f t="shared" si="71"/>
        <v>4.702</v>
      </c>
    </row>
    <row r="494" spans="1:19" ht="12.75">
      <c r="A494" s="48">
        <f>SUBTOTAL(3,$B$18:B494)</f>
        <v>477</v>
      </c>
      <c r="B494" s="8" t="s">
        <v>513</v>
      </c>
      <c r="C494" s="1" t="s">
        <v>378</v>
      </c>
      <c r="D494" s="1" t="s">
        <v>379</v>
      </c>
      <c r="E494" s="7">
        <v>18</v>
      </c>
      <c r="F494" s="39"/>
      <c r="G494" s="3">
        <v>66.290000000000006</v>
      </c>
      <c r="H494" s="3">
        <f t="shared" si="69"/>
        <v>0</v>
      </c>
      <c r="I494" s="188">
        <f t="shared" si="67"/>
        <v>72.919000000000011</v>
      </c>
      <c r="J494" s="189">
        <f t="shared" si="68"/>
        <v>0</v>
      </c>
      <c r="L494" s="44" t="s">
        <v>0</v>
      </c>
      <c r="M494" s="5">
        <f t="shared" si="70"/>
        <v>0.95119999999999993</v>
      </c>
      <c r="N494" s="179">
        <v>1.4256</v>
      </c>
      <c r="O494" s="180">
        <v>4.6399999999999997</v>
      </c>
      <c r="P494" s="180">
        <v>7.8E-2</v>
      </c>
      <c r="Q494" s="180">
        <v>0.22800000000000001</v>
      </c>
      <c r="R494" s="180">
        <v>0</v>
      </c>
      <c r="S494" s="218">
        <f t="shared" si="71"/>
        <v>0.83519999999999994</v>
      </c>
    </row>
    <row r="495" spans="1:19" ht="13.15" customHeight="1">
      <c r="A495" s="48">
        <f>SUBTOTAL(3,$B$18:B495)</f>
        <v>478</v>
      </c>
      <c r="B495" s="8">
        <v>696244600993</v>
      </c>
      <c r="C495" s="1" t="s">
        <v>63</v>
      </c>
      <c r="D495" s="1" t="s">
        <v>62</v>
      </c>
      <c r="E495" s="42">
        <v>1</v>
      </c>
      <c r="F495" s="39"/>
      <c r="G495" s="3">
        <v>14.07</v>
      </c>
      <c r="H495" s="3">
        <f t="shared" si="69"/>
        <v>0</v>
      </c>
      <c r="I495" s="188">
        <f t="shared" si="67"/>
        <v>15.477</v>
      </c>
      <c r="J495" s="189">
        <f t="shared" si="68"/>
        <v>0</v>
      </c>
      <c r="L495" s="44" t="s">
        <v>0</v>
      </c>
      <c r="M495" s="5">
        <f>S495+P495</f>
        <v>6.2E-2</v>
      </c>
      <c r="N495" s="179">
        <v>0.13640000000000002</v>
      </c>
      <c r="O495" s="180">
        <v>6.2</v>
      </c>
      <c r="P495" s="180">
        <v>0</v>
      </c>
      <c r="Q495" s="180">
        <v>0</v>
      </c>
      <c r="R495" s="180">
        <v>0</v>
      </c>
      <c r="S495" s="218">
        <f t="shared" si="71"/>
        <v>6.2E-2</v>
      </c>
    </row>
    <row r="496" spans="1:19" ht="13.15" customHeight="1">
      <c r="A496" s="48">
        <f>SUBTOTAL(3,$B$18:B496)</f>
        <v>479</v>
      </c>
      <c r="B496" s="40" t="s">
        <v>514</v>
      </c>
      <c r="C496" s="35"/>
      <c r="D496" s="35"/>
      <c r="E496" s="41"/>
      <c r="F496" s="35"/>
      <c r="G496" s="35"/>
      <c r="H496" s="36"/>
      <c r="I496" s="36"/>
      <c r="J496" s="36"/>
      <c r="K496" s="37"/>
      <c r="L496" s="154"/>
      <c r="M496" s="38"/>
      <c r="N496" s="38"/>
      <c r="O496" s="38"/>
      <c r="P496" s="38"/>
      <c r="Q496" s="38"/>
      <c r="R496" s="38"/>
      <c r="S496" s="217"/>
    </row>
    <row r="497" spans="1:19" ht="13.15" customHeight="1">
      <c r="A497" s="48">
        <f>SUBTOTAL(3,$B$18:B497)</f>
        <v>480</v>
      </c>
      <c r="B497" s="8">
        <v>696244501801</v>
      </c>
      <c r="C497" s="1" t="s">
        <v>515</v>
      </c>
      <c r="D497" s="1" t="s">
        <v>516</v>
      </c>
      <c r="E497" s="7">
        <v>2300</v>
      </c>
      <c r="F497" s="39"/>
      <c r="G497" s="3">
        <v>411.39</v>
      </c>
      <c r="H497" s="3">
        <f t="shared" ref="H497:H502" si="72">(ROUND(G497*(1-$E$5)*(1-$G$5)*(1-$H$5),2)*F497)</f>
        <v>0</v>
      </c>
      <c r="I497" s="188">
        <f t="shared" si="67"/>
        <v>452.529</v>
      </c>
      <c r="J497" s="189">
        <f t="shared" si="68"/>
        <v>0</v>
      </c>
      <c r="K497" s="2">
        <v>20</v>
      </c>
      <c r="L497" s="44" t="s">
        <v>0</v>
      </c>
      <c r="M497" s="5">
        <f>S497+P497</f>
        <v>28.339999999999996</v>
      </c>
      <c r="N497" s="179">
        <v>26.969799999999999</v>
      </c>
      <c r="O497" s="180">
        <v>1.17</v>
      </c>
      <c r="P497" s="180">
        <v>1.43</v>
      </c>
      <c r="Q497" s="180">
        <v>0</v>
      </c>
      <c r="R497" s="180">
        <v>0</v>
      </c>
      <c r="S497" s="218">
        <f>O497/100*E497+R497</f>
        <v>26.909999999999997</v>
      </c>
    </row>
    <row r="498" spans="1:19" ht="13.15" customHeight="1">
      <c r="A498" s="48">
        <f>SUBTOTAL(3,$B$18:B498)</f>
        <v>481</v>
      </c>
      <c r="B498" s="8">
        <v>696244501825</v>
      </c>
      <c r="C498" s="1" t="s">
        <v>517</v>
      </c>
      <c r="D498" s="1" t="s">
        <v>518</v>
      </c>
      <c r="E498" s="7">
        <v>50</v>
      </c>
      <c r="F498" s="39"/>
      <c r="G498" s="3">
        <v>12.25</v>
      </c>
      <c r="H498" s="3">
        <f t="shared" si="72"/>
        <v>0</v>
      </c>
      <c r="I498" s="188">
        <f t="shared" si="67"/>
        <v>13.475</v>
      </c>
      <c r="J498" s="189">
        <f t="shared" si="68"/>
        <v>0</v>
      </c>
      <c r="K498" s="2">
        <v>20</v>
      </c>
      <c r="L498" s="44" t="s">
        <v>0</v>
      </c>
      <c r="M498" s="5">
        <f>(S498+P498)+(Q498/6)</f>
        <v>0.71099999999999997</v>
      </c>
      <c r="N498" s="179">
        <v>1.1726000000000001</v>
      </c>
      <c r="O498" s="180">
        <v>1.17</v>
      </c>
      <c r="P498" s="180">
        <v>7.8E-2</v>
      </c>
      <c r="Q498" s="180">
        <v>0.22800000000000001</v>
      </c>
      <c r="R498" s="180">
        <v>0.01</v>
      </c>
      <c r="S498" s="218">
        <f>O498/100*E498+R498</f>
        <v>0.59499999999999997</v>
      </c>
    </row>
    <row r="499" spans="1:19" ht="13.15" customHeight="1">
      <c r="A499" s="48">
        <f>SUBTOTAL(3,$B$18:B499)</f>
        <v>482</v>
      </c>
      <c r="B499" s="8">
        <v>696244501849</v>
      </c>
      <c r="C499" s="1" t="s">
        <v>519</v>
      </c>
      <c r="D499" s="1" t="s">
        <v>1122</v>
      </c>
      <c r="E499" s="7">
        <v>320</v>
      </c>
      <c r="F499" s="39"/>
      <c r="G499" s="3">
        <v>62.96</v>
      </c>
      <c r="H499" s="3">
        <f t="shared" si="72"/>
        <v>0</v>
      </c>
      <c r="I499" s="188">
        <f t="shared" si="67"/>
        <v>69.256</v>
      </c>
      <c r="J499" s="189">
        <f t="shared" si="68"/>
        <v>0</v>
      </c>
      <c r="K499" s="2">
        <v>20</v>
      </c>
      <c r="L499" s="44" t="s">
        <v>0</v>
      </c>
      <c r="M499" s="5">
        <f>S499+P499</f>
        <v>4.0179999999999998</v>
      </c>
      <c r="N499" s="179">
        <v>3.7523</v>
      </c>
      <c r="O499" s="180">
        <v>1.17</v>
      </c>
      <c r="P499" s="180">
        <v>0.26400000000000001</v>
      </c>
      <c r="Q499" s="180">
        <v>0.4</v>
      </c>
      <c r="R499" s="180">
        <v>0.01</v>
      </c>
      <c r="S499" s="218">
        <f>O499/100*E499+R499</f>
        <v>3.7539999999999996</v>
      </c>
    </row>
    <row r="500" spans="1:19" ht="13.15" customHeight="1">
      <c r="A500" s="48">
        <f>SUBTOTAL(3,$B$18:B500)</f>
        <v>483</v>
      </c>
      <c r="B500" s="8">
        <v>696244502334</v>
      </c>
      <c r="C500" s="1" t="s">
        <v>1300</v>
      </c>
      <c r="D500" s="145" t="s">
        <v>1301</v>
      </c>
      <c r="E500" s="149">
        <v>2300</v>
      </c>
      <c r="F500" s="158"/>
      <c r="G500" s="147">
        <v>411.39</v>
      </c>
      <c r="H500" s="147">
        <f t="shared" si="72"/>
        <v>0</v>
      </c>
      <c r="I500" s="188">
        <f t="shared" si="67"/>
        <v>452.529</v>
      </c>
      <c r="J500" s="189">
        <f>H500+(H500*$E$15)</f>
        <v>0</v>
      </c>
      <c r="K500" s="44">
        <v>20</v>
      </c>
      <c r="L500" s="159" t="s">
        <v>1302</v>
      </c>
      <c r="M500" s="5">
        <f>S500+P500</f>
        <v>0</v>
      </c>
      <c r="N500" s="179"/>
      <c r="P500" s="180"/>
      <c r="Q500" s="180"/>
      <c r="R500" s="180"/>
      <c r="S500" s="218"/>
    </row>
    <row r="501" spans="1:19" ht="13.15" customHeight="1">
      <c r="A501" s="48">
        <f>SUBTOTAL(3,$B$18:B501)</f>
        <v>484</v>
      </c>
      <c r="B501" s="8">
        <v>696244502358</v>
      </c>
      <c r="C501" s="1" t="s">
        <v>1303</v>
      </c>
      <c r="D501" s="145" t="s">
        <v>1304</v>
      </c>
      <c r="E501" s="149">
        <v>50</v>
      </c>
      <c r="F501" s="158"/>
      <c r="G501" s="147">
        <v>12.25</v>
      </c>
      <c r="H501" s="147">
        <f t="shared" si="72"/>
        <v>0</v>
      </c>
      <c r="I501" s="188">
        <f t="shared" si="67"/>
        <v>13.475</v>
      </c>
      <c r="J501" s="189">
        <f>H501+(H501*$E$15)</f>
        <v>0</v>
      </c>
      <c r="K501" s="44">
        <v>20</v>
      </c>
      <c r="L501" s="159" t="s">
        <v>1302</v>
      </c>
      <c r="M501" s="5">
        <f>(S501+P501)+(Q501/6)</f>
        <v>0</v>
      </c>
      <c r="N501" s="179"/>
      <c r="P501" s="180"/>
      <c r="Q501" s="180"/>
      <c r="R501" s="180"/>
      <c r="S501" s="218"/>
    </row>
    <row r="502" spans="1:19" ht="13.15" customHeight="1">
      <c r="A502" s="48">
        <f>SUBTOTAL(3,$B$18:B502)</f>
        <v>485</v>
      </c>
      <c r="B502" s="8">
        <v>696244502372</v>
      </c>
      <c r="C502" s="1" t="s">
        <v>1305</v>
      </c>
      <c r="D502" s="145" t="s">
        <v>1306</v>
      </c>
      <c r="E502" s="149">
        <v>320</v>
      </c>
      <c r="F502" s="158"/>
      <c r="G502" s="147">
        <v>62.96</v>
      </c>
      <c r="H502" s="147">
        <f t="shared" si="72"/>
        <v>0</v>
      </c>
      <c r="I502" s="188">
        <f t="shared" si="67"/>
        <v>69.256</v>
      </c>
      <c r="J502" s="189">
        <f>H502+(H502*$E$15)</f>
        <v>0</v>
      </c>
      <c r="K502" s="44">
        <v>20</v>
      </c>
      <c r="L502" s="159" t="s">
        <v>1302</v>
      </c>
      <c r="M502" s="5">
        <f>S502+P502</f>
        <v>0</v>
      </c>
      <c r="N502" s="179"/>
      <c r="P502" s="180"/>
      <c r="Q502" s="180"/>
      <c r="R502" s="180"/>
      <c r="S502" s="218"/>
    </row>
    <row r="503" spans="1:19" ht="13.15" customHeight="1">
      <c r="A503" s="48">
        <f>SUBTOTAL(3,$B$18:B503)</f>
        <v>486</v>
      </c>
      <c r="B503" s="40" t="s">
        <v>532</v>
      </c>
      <c r="C503" s="35"/>
      <c r="D503" s="35"/>
      <c r="E503" s="41"/>
      <c r="F503" s="35"/>
      <c r="G503" s="35"/>
      <c r="H503" s="36"/>
      <c r="I503" s="36"/>
      <c r="J503" s="36"/>
      <c r="K503" s="49"/>
      <c r="L503" s="154"/>
      <c r="M503" s="49"/>
      <c r="N503" s="49"/>
      <c r="O503" s="49"/>
      <c r="P503" s="49"/>
      <c r="Q503" s="49"/>
      <c r="R503" s="49"/>
      <c r="S503" s="221"/>
    </row>
    <row r="504" spans="1:19" ht="13.15" customHeight="1">
      <c r="A504" s="48">
        <f>SUBTOTAL(3,$B$18:B504)</f>
        <v>487</v>
      </c>
      <c r="B504" s="8">
        <v>696244700013</v>
      </c>
      <c r="C504" s="1" t="s">
        <v>520</v>
      </c>
      <c r="D504" s="1" t="s">
        <v>521</v>
      </c>
      <c r="E504" s="7">
        <v>800</v>
      </c>
      <c r="F504" s="39"/>
      <c r="G504" s="3">
        <v>325.1148</v>
      </c>
      <c r="H504" s="3">
        <f>(ROUND(G504*(1-$E$5)*(1-$G$5)*(1-$H$5),2)*F504)</f>
        <v>0</v>
      </c>
      <c r="I504" s="188">
        <f t="shared" si="67"/>
        <v>357.62628000000001</v>
      </c>
      <c r="J504" s="189">
        <f t="shared" si="68"/>
        <v>0</v>
      </c>
      <c r="K504" s="163" t="s">
        <v>1222</v>
      </c>
      <c r="L504" s="44" t="s">
        <v>0</v>
      </c>
      <c r="M504" s="5">
        <f>S504+P504</f>
        <v>14.79</v>
      </c>
      <c r="N504" s="179">
        <v>13.36</v>
      </c>
      <c r="O504" s="180">
        <v>1.67</v>
      </c>
      <c r="P504" s="180">
        <v>1.43</v>
      </c>
      <c r="Q504" s="180">
        <v>0</v>
      </c>
      <c r="R504" s="180">
        <v>0</v>
      </c>
      <c r="S504" s="218">
        <f>O504/100*E504+R504</f>
        <v>13.36</v>
      </c>
    </row>
    <row r="505" spans="1:19" ht="13.15" customHeight="1">
      <c r="A505" s="48">
        <f>SUBTOTAL(3,$B$18:B505)</f>
        <v>488</v>
      </c>
      <c r="B505" s="8">
        <v>696244700037</v>
      </c>
      <c r="C505" s="1" t="s">
        <v>522</v>
      </c>
      <c r="D505" s="1" t="s">
        <v>523</v>
      </c>
      <c r="E505" s="7">
        <v>50</v>
      </c>
      <c r="F505" s="39"/>
      <c r="G505" s="3">
        <v>27.325800000000001</v>
      </c>
      <c r="H505" s="3">
        <f>(ROUND(G505*(1-$E$5)*(1-$G$5)*(1-$H$5),2)*F505)</f>
        <v>0</v>
      </c>
      <c r="I505" s="188">
        <f t="shared" si="67"/>
        <v>30.05838</v>
      </c>
      <c r="J505" s="189">
        <f t="shared" si="68"/>
        <v>0</v>
      </c>
      <c r="K505" s="2">
        <v>25</v>
      </c>
      <c r="L505" s="44" t="s">
        <v>0</v>
      </c>
      <c r="M505" s="5">
        <f>(S505+P505)+(Q505/6)</f>
        <v>0.96099999999999997</v>
      </c>
      <c r="N505" s="179">
        <v>0.83489999999999998</v>
      </c>
      <c r="O505" s="180">
        <v>1.67</v>
      </c>
      <c r="P505" s="180">
        <v>7.8E-2</v>
      </c>
      <c r="Q505" s="180">
        <v>0.22800000000000001</v>
      </c>
      <c r="R505" s="180">
        <v>0.01</v>
      </c>
      <c r="S505" s="218">
        <f>O505/100*E505+R505</f>
        <v>0.84499999999999997</v>
      </c>
    </row>
    <row r="506" spans="1:19" ht="13.15" customHeight="1">
      <c r="A506" s="48">
        <f>SUBTOTAL(3,$B$18:B506)</f>
        <v>489</v>
      </c>
      <c r="B506" s="8">
        <v>696244700051</v>
      </c>
      <c r="C506" s="1" t="s">
        <v>524</v>
      </c>
      <c r="D506" s="1" t="s">
        <v>1123</v>
      </c>
      <c r="E506" s="7">
        <v>200</v>
      </c>
      <c r="F506" s="39"/>
      <c r="G506" s="3">
        <v>91.014600000000002</v>
      </c>
      <c r="H506" s="3">
        <f>(ROUND(G506*(1-$E$5)*(1-$G$5)*(1-$H$5),2)*F506)</f>
        <v>0</v>
      </c>
      <c r="I506" s="188">
        <f t="shared" si="67"/>
        <v>100.11606</v>
      </c>
      <c r="J506" s="189">
        <f t="shared" si="68"/>
        <v>0</v>
      </c>
      <c r="K506" s="163" t="s">
        <v>1222</v>
      </c>
      <c r="L506" s="44" t="s">
        <v>0</v>
      </c>
      <c r="M506" s="5">
        <f>S506+P506</f>
        <v>3.6139999999999999</v>
      </c>
      <c r="N506" s="179">
        <v>3.3395999999999999</v>
      </c>
      <c r="O506" s="180">
        <v>1.67</v>
      </c>
      <c r="P506" s="180">
        <v>0.26400000000000001</v>
      </c>
      <c r="Q506" s="180">
        <v>0.4</v>
      </c>
      <c r="R506" s="180">
        <v>0.01</v>
      </c>
      <c r="S506" s="218">
        <f>O506/100*E506+R506</f>
        <v>3.3499999999999996</v>
      </c>
    </row>
    <row r="507" spans="1:19" ht="13.15" customHeight="1">
      <c r="A507" s="48">
        <f>SUBTOTAL(3,$B$18:B507)</f>
        <v>490</v>
      </c>
      <c r="B507" s="40" t="s">
        <v>61</v>
      </c>
      <c r="C507" s="35"/>
      <c r="D507" s="35"/>
      <c r="E507" s="41"/>
      <c r="F507" s="35"/>
      <c r="G507" s="35"/>
      <c r="H507" s="36"/>
      <c r="I507" s="36"/>
      <c r="J507" s="36"/>
      <c r="K507" s="37"/>
      <c r="L507" s="154"/>
      <c r="M507" s="38"/>
      <c r="N507" s="38"/>
      <c r="O507" s="38"/>
      <c r="P507" s="38"/>
      <c r="Q507" s="38"/>
      <c r="R507" s="38"/>
      <c r="S507" s="217"/>
    </row>
    <row r="508" spans="1:19" ht="13.15" customHeight="1">
      <c r="A508" s="48">
        <f>SUBTOTAL(3,$B$18:B508)</f>
        <v>491</v>
      </c>
      <c r="B508" s="8">
        <v>696244600009</v>
      </c>
      <c r="C508" s="1" t="s">
        <v>60</v>
      </c>
      <c r="D508" s="1" t="s">
        <v>59</v>
      </c>
      <c r="E508" s="7">
        <v>25</v>
      </c>
      <c r="F508" s="39"/>
      <c r="G508" s="3">
        <v>30.56</v>
      </c>
      <c r="H508" s="3">
        <f t="shared" ref="H508:H545" si="73">(ROUND(G508*(1-$E$5)*(1-$G$5)*(1-$H$5),2)*F508)</f>
        <v>0</v>
      </c>
      <c r="I508" s="188">
        <f>G508</f>
        <v>30.56</v>
      </c>
      <c r="J508" s="189">
        <f t="shared" si="68"/>
        <v>0</v>
      </c>
      <c r="L508" s="44" t="s">
        <v>0</v>
      </c>
      <c r="M508" s="5">
        <f>(S508+P508)+(Q508/6)</f>
        <v>0.2</v>
      </c>
      <c r="N508" s="179">
        <v>0.22</v>
      </c>
      <c r="O508" s="180">
        <v>0.8</v>
      </c>
      <c r="P508" s="180">
        <v>0</v>
      </c>
      <c r="Q508" s="180">
        <v>0</v>
      </c>
      <c r="R508" s="180">
        <v>0</v>
      </c>
      <c r="S508" s="218">
        <f t="shared" ref="S508:S545" si="74">O508/100*E508+R508</f>
        <v>0.2</v>
      </c>
    </row>
    <row r="509" spans="1:19" ht="13.15" customHeight="1">
      <c r="A509" s="48">
        <f>SUBTOTAL(3,$B$18:B509)</f>
        <v>492</v>
      </c>
      <c r="B509" s="8">
        <v>696244600153</v>
      </c>
      <c r="C509" s="1" t="s">
        <v>58</v>
      </c>
      <c r="D509" s="1" t="s">
        <v>57</v>
      </c>
      <c r="E509" s="7">
        <v>2</v>
      </c>
      <c r="F509" s="39"/>
      <c r="G509" s="3">
        <v>3.13</v>
      </c>
      <c r="H509" s="3">
        <f t="shared" si="73"/>
        <v>0</v>
      </c>
      <c r="I509" s="188">
        <f t="shared" ref="I509:I551" si="75">G509</f>
        <v>3.13</v>
      </c>
      <c r="J509" s="189">
        <f t="shared" si="68"/>
        <v>0</v>
      </c>
      <c r="L509" s="44" t="s">
        <v>0</v>
      </c>
      <c r="M509" s="5">
        <f>S509+P509</f>
        <v>0.12</v>
      </c>
      <c r="N509" s="179">
        <v>0.06</v>
      </c>
      <c r="O509" s="180">
        <v>6</v>
      </c>
      <c r="P509" s="180">
        <v>0</v>
      </c>
      <c r="Q509" s="180">
        <v>0</v>
      </c>
      <c r="R509" s="180">
        <v>0</v>
      </c>
      <c r="S509" s="218">
        <f t="shared" si="74"/>
        <v>0.12</v>
      </c>
    </row>
    <row r="510" spans="1:19" ht="13.15" customHeight="1">
      <c r="A510" s="48">
        <f>SUBTOTAL(3,$B$18:B510)</f>
        <v>493</v>
      </c>
      <c r="B510" s="8">
        <v>696244600016</v>
      </c>
      <c r="C510" s="1" t="s">
        <v>56</v>
      </c>
      <c r="D510" s="1" t="s">
        <v>55</v>
      </c>
      <c r="E510" s="7">
        <v>25</v>
      </c>
      <c r="F510" s="39"/>
      <c r="G510" s="3">
        <v>74.069999999999993</v>
      </c>
      <c r="H510" s="3">
        <f t="shared" si="73"/>
        <v>0</v>
      </c>
      <c r="I510" s="188">
        <f t="shared" si="75"/>
        <v>74.069999999999993</v>
      </c>
      <c r="J510" s="189">
        <f t="shared" si="68"/>
        <v>0</v>
      </c>
      <c r="L510" s="44" t="s">
        <v>0</v>
      </c>
      <c r="M510" s="5">
        <f>(S510+P510)+(Q510/6)</f>
        <v>0.45000000000000007</v>
      </c>
      <c r="N510" s="179">
        <v>0.45</v>
      </c>
      <c r="O510" s="180">
        <v>1.8</v>
      </c>
      <c r="P510" s="180">
        <v>0</v>
      </c>
      <c r="Q510" s="180">
        <v>0</v>
      </c>
      <c r="R510" s="180">
        <v>0</v>
      </c>
      <c r="S510" s="218">
        <f t="shared" si="74"/>
        <v>0.45000000000000007</v>
      </c>
    </row>
    <row r="511" spans="1:19" ht="13.15" customHeight="1">
      <c r="A511" s="48">
        <f>SUBTOTAL(3,$B$18:B511)</f>
        <v>494</v>
      </c>
      <c r="B511" s="8">
        <v>696244600160</v>
      </c>
      <c r="C511" s="1" t="s">
        <v>54</v>
      </c>
      <c r="D511" s="1" t="s">
        <v>53</v>
      </c>
      <c r="E511" s="7">
        <v>2</v>
      </c>
      <c r="F511" s="39"/>
      <c r="G511" s="3">
        <v>6.31</v>
      </c>
      <c r="H511" s="3">
        <f t="shared" si="73"/>
        <v>0</v>
      </c>
      <c r="I511" s="188">
        <f t="shared" si="75"/>
        <v>6.31</v>
      </c>
      <c r="J511" s="189">
        <f t="shared" si="68"/>
        <v>0</v>
      </c>
      <c r="L511" s="44" t="s">
        <v>0</v>
      </c>
      <c r="M511" s="5">
        <f>S511+P511</f>
        <v>0.22</v>
      </c>
      <c r="N511" s="179">
        <v>0.11</v>
      </c>
      <c r="O511" s="180">
        <v>11</v>
      </c>
      <c r="P511" s="180">
        <v>0</v>
      </c>
      <c r="Q511" s="180">
        <v>0</v>
      </c>
      <c r="R511" s="180">
        <v>0</v>
      </c>
      <c r="S511" s="218">
        <f t="shared" si="74"/>
        <v>0.22</v>
      </c>
    </row>
    <row r="512" spans="1:19" ht="13.15" customHeight="1">
      <c r="A512" s="48">
        <f>SUBTOTAL(3,$B$18:B512)</f>
        <v>495</v>
      </c>
      <c r="B512" s="8">
        <v>696244600023</v>
      </c>
      <c r="C512" s="1" t="s">
        <v>52</v>
      </c>
      <c r="D512" s="1" t="s">
        <v>51</v>
      </c>
      <c r="E512" s="7">
        <v>25</v>
      </c>
      <c r="F512" s="39"/>
      <c r="G512" s="3">
        <v>87.02</v>
      </c>
      <c r="H512" s="3">
        <f t="shared" si="73"/>
        <v>0</v>
      </c>
      <c r="I512" s="188">
        <f t="shared" si="75"/>
        <v>87.02</v>
      </c>
      <c r="J512" s="189">
        <f t="shared" si="68"/>
        <v>0</v>
      </c>
      <c r="L512" s="44" t="s">
        <v>0</v>
      </c>
      <c r="M512" s="5">
        <f>(S512+P512)+(Q512/6)</f>
        <v>0.6</v>
      </c>
      <c r="N512" s="179">
        <v>0.59</v>
      </c>
      <c r="O512" s="180">
        <v>2.4</v>
      </c>
      <c r="P512" s="180">
        <v>0</v>
      </c>
      <c r="Q512" s="180">
        <v>0</v>
      </c>
      <c r="R512" s="180">
        <v>0</v>
      </c>
      <c r="S512" s="218">
        <f t="shared" si="74"/>
        <v>0.6</v>
      </c>
    </row>
    <row r="513" spans="1:19" ht="13.15" customHeight="1">
      <c r="A513" s="48">
        <f>SUBTOTAL(3,$B$18:B513)</f>
        <v>496</v>
      </c>
      <c r="B513" s="8">
        <v>696244600177</v>
      </c>
      <c r="C513" s="1" t="s">
        <v>50</v>
      </c>
      <c r="D513" s="1" t="s">
        <v>49</v>
      </c>
      <c r="E513" s="7">
        <v>2</v>
      </c>
      <c r="F513" s="39"/>
      <c r="G513" s="3">
        <v>7.87</v>
      </c>
      <c r="H513" s="3">
        <f t="shared" si="73"/>
        <v>0</v>
      </c>
      <c r="I513" s="188">
        <f t="shared" si="75"/>
        <v>7.87</v>
      </c>
      <c r="J513" s="189">
        <f t="shared" si="68"/>
        <v>0</v>
      </c>
      <c r="L513" s="44" t="s">
        <v>0</v>
      </c>
      <c r="M513" s="5">
        <f>S513+P513</f>
        <v>0.3</v>
      </c>
      <c r="N513" s="179">
        <v>0.15</v>
      </c>
      <c r="O513" s="180">
        <v>15</v>
      </c>
      <c r="P513" s="180">
        <v>0</v>
      </c>
      <c r="Q513" s="180">
        <v>0</v>
      </c>
      <c r="R513" s="180">
        <v>0</v>
      </c>
      <c r="S513" s="218">
        <f t="shared" si="74"/>
        <v>0.3</v>
      </c>
    </row>
    <row r="514" spans="1:19" ht="13.15" customHeight="1">
      <c r="A514" s="48">
        <f>SUBTOTAL(3,$B$18:B514)</f>
        <v>497</v>
      </c>
      <c r="B514" s="8">
        <v>696244600351</v>
      </c>
      <c r="C514" s="1" t="s">
        <v>577</v>
      </c>
      <c r="D514" s="1" t="s">
        <v>584</v>
      </c>
      <c r="E514" s="7">
        <v>2</v>
      </c>
      <c r="F514" s="39"/>
      <c r="G514" s="3">
        <v>13.4</v>
      </c>
      <c r="H514" s="3">
        <f t="shared" si="73"/>
        <v>0</v>
      </c>
      <c r="I514" s="188">
        <f t="shared" si="75"/>
        <v>13.4</v>
      </c>
      <c r="J514" s="189">
        <f t="shared" si="68"/>
        <v>0</v>
      </c>
      <c r="L514" s="44" t="s">
        <v>0</v>
      </c>
      <c r="M514" s="5">
        <f>S514+P514</f>
        <v>0.3</v>
      </c>
      <c r="N514" s="179">
        <v>0.15</v>
      </c>
      <c r="O514" s="180">
        <v>15</v>
      </c>
      <c r="P514" s="180">
        <v>0</v>
      </c>
      <c r="Q514" s="180">
        <v>0</v>
      </c>
      <c r="R514" s="180">
        <v>0</v>
      </c>
      <c r="S514" s="218">
        <f t="shared" si="74"/>
        <v>0.3</v>
      </c>
    </row>
    <row r="515" spans="1:19" ht="13.15" customHeight="1">
      <c r="A515" s="48">
        <f>SUBTOTAL(3,$B$18:B515)</f>
        <v>498</v>
      </c>
      <c r="B515" s="8">
        <v>696244600030</v>
      </c>
      <c r="C515" s="1" t="s">
        <v>48</v>
      </c>
      <c r="D515" s="1" t="s">
        <v>47</v>
      </c>
      <c r="E515" s="7">
        <v>25</v>
      </c>
      <c r="F515" s="39"/>
      <c r="G515" s="3">
        <v>30.56</v>
      </c>
      <c r="H515" s="3">
        <f t="shared" si="73"/>
        <v>0</v>
      </c>
      <c r="I515" s="188">
        <f t="shared" si="75"/>
        <v>30.56</v>
      </c>
      <c r="J515" s="189">
        <f t="shared" si="68"/>
        <v>0</v>
      </c>
      <c r="L515" s="44" t="s">
        <v>0</v>
      </c>
      <c r="M515" s="5">
        <f>(S515+P515)+(Q515/6)</f>
        <v>0.25</v>
      </c>
      <c r="N515" s="179">
        <v>0.23</v>
      </c>
      <c r="O515" s="180">
        <v>1</v>
      </c>
      <c r="P515" s="180">
        <v>0</v>
      </c>
      <c r="Q515" s="180">
        <v>0</v>
      </c>
      <c r="R515" s="180">
        <v>0</v>
      </c>
      <c r="S515" s="218">
        <f t="shared" si="74"/>
        <v>0.25</v>
      </c>
    </row>
    <row r="516" spans="1:19" ht="13.15" customHeight="1">
      <c r="A516" s="48">
        <f>SUBTOTAL(3,$B$18:B516)</f>
        <v>499</v>
      </c>
      <c r="B516" s="8">
        <v>696244600184</v>
      </c>
      <c r="C516" s="1" t="s">
        <v>46</v>
      </c>
      <c r="D516" s="1" t="s">
        <v>45</v>
      </c>
      <c r="E516" s="7">
        <v>2</v>
      </c>
      <c r="F516" s="39"/>
      <c r="G516" s="3">
        <v>3.13</v>
      </c>
      <c r="H516" s="3">
        <f t="shared" si="73"/>
        <v>0</v>
      </c>
      <c r="I516" s="188">
        <f t="shared" si="75"/>
        <v>3.13</v>
      </c>
      <c r="J516" s="189">
        <f t="shared" si="68"/>
        <v>0</v>
      </c>
      <c r="L516" s="44" t="s">
        <v>0</v>
      </c>
      <c r="M516" s="5">
        <f>S516+P516</f>
        <v>0.12</v>
      </c>
      <c r="N516" s="179">
        <v>0.06</v>
      </c>
      <c r="O516" s="180">
        <v>6</v>
      </c>
      <c r="P516" s="180">
        <v>0</v>
      </c>
      <c r="Q516" s="180">
        <v>0</v>
      </c>
      <c r="R516" s="180">
        <v>0</v>
      </c>
      <c r="S516" s="218">
        <f t="shared" si="74"/>
        <v>0.12</v>
      </c>
    </row>
    <row r="517" spans="1:19" ht="13.15" customHeight="1">
      <c r="A517" s="48">
        <f>SUBTOTAL(3,$B$18:B517)</f>
        <v>500</v>
      </c>
      <c r="B517" s="8">
        <v>696244600047</v>
      </c>
      <c r="C517" s="1" t="s">
        <v>44</v>
      </c>
      <c r="D517" s="1" t="s">
        <v>43</v>
      </c>
      <c r="E517" s="7">
        <v>25</v>
      </c>
      <c r="F517" s="39"/>
      <c r="G517" s="3">
        <v>74.069999999999993</v>
      </c>
      <c r="H517" s="3">
        <f t="shared" si="73"/>
        <v>0</v>
      </c>
      <c r="I517" s="188">
        <f t="shared" si="75"/>
        <v>74.069999999999993</v>
      </c>
      <c r="J517" s="189">
        <f t="shared" si="68"/>
        <v>0</v>
      </c>
      <c r="L517" s="44" t="s">
        <v>0</v>
      </c>
      <c r="M517" s="5">
        <f>(S517+P517)+(Q517/6)</f>
        <v>0.45000000000000007</v>
      </c>
      <c r="N517" s="179">
        <v>0.46</v>
      </c>
      <c r="O517" s="180">
        <v>1.8</v>
      </c>
      <c r="P517" s="180">
        <v>0</v>
      </c>
      <c r="Q517" s="180">
        <v>0</v>
      </c>
      <c r="R517" s="180">
        <v>0</v>
      </c>
      <c r="S517" s="218">
        <f t="shared" si="74"/>
        <v>0.45000000000000007</v>
      </c>
    </row>
    <row r="518" spans="1:19" ht="13.15" customHeight="1">
      <c r="A518" s="48">
        <f>SUBTOTAL(3,$B$18:B518)</f>
        <v>501</v>
      </c>
      <c r="B518" s="8">
        <v>696244600191</v>
      </c>
      <c r="C518" s="1" t="s">
        <v>42</v>
      </c>
      <c r="D518" s="1" t="s">
        <v>41</v>
      </c>
      <c r="E518" s="7">
        <v>2</v>
      </c>
      <c r="F518" s="39"/>
      <c r="G518" s="3">
        <v>6.31</v>
      </c>
      <c r="H518" s="3">
        <f t="shared" si="73"/>
        <v>0</v>
      </c>
      <c r="I518" s="188">
        <f t="shared" si="75"/>
        <v>6.31</v>
      </c>
      <c r="J518" s="189">
        <f t="shared" si="68"/>
        <v>0</v>
      </c>
      <c r="L518" s="44" t="s">
        <v>0</v>
      </c>
      <c r="M518" s="5">
        <f>S518+P518</f>
        <v>0.22</v>
      </c>
      <c r="N518" s="179">
        <v>0.11</v>
      </c>
      <c r="O518" s="180">
        <v>11</v>
      </c>
      <c r="P518" s="180">
        <v>0</v>
      </c>
      <c r="Q518" s="180">
        <v>0</v>
      </c>
      <c r="R518" s="180">
        <v>0</v>
      </c>
      <c r="S518" s="218">
        <f t="shared" si="74"/>
        <v>0.22</v>
      </c>
    </row>
    <row r="519" spans="1:19" ht="13.15" customHeight="1">
      <c r="A519" s="48">
        <f>SUBTOTAL(3,$B$18:B519)</f>
        <v>502</v>
      </c>
      <c r="B519" s="8">
        <v>696244600054</v>
      </c>
      <c r="C519" s="1" t="s">
        <v>40</v>
      </c>
      <c r="D519" s="1" t="s">
        <v>39</v>
      </c>
      <c r="E519" s="7">
        <v>25</v>
      </c>
      <c r="F519" s="39"/>
      <c r="G519" s="3">
        <v>87.02</v>
      </c>
      <c r="H519" s="3">
        <f t="shared" si="73"/>
        <v>0</v>
      </c>
      <c r="I519" s="188">
        <f t="shared" si="75"/>
        <v>87.02</v>
      </c>
      <c r="J519" s="189">
        <f t="shared" si="68"/>
        <v>0</v>
      </c>
      <c r="L519" s="44" t="s">
        <v>0</v>
      </c>
      <c r="M519" s="5">
        <f>(S519+P519)+(Q519/6)</f>
        <v>0.6</v>
      </c>
      <c r="N519" s="179">
        <v>0.6</v>
      </c>
      <c r="O519" s="180">
        <v>2.4</v>
      </c>
      <c r="P519" s="180">
        <v>0</v>
      </c>
      <c r="Q519" s="180">
        <v>0</v>
      </c>
      <c r="R519" s="180">
        <v>0</v>
      </c>
      <c r="S519" s="218">
        <f t="shared" si="74"/>
        <v>0.6</v>
      </c>
    </row>
    <row r="520" spans="1:19" ht="13.15" customHeight="1">
      <c r="A520" s="48">
        <f>SUBTOTAL(3,$B$18:B520)</f>
        <v>503</v>
      </c>
      <c r="B520" s="8">
        <v>696244600207</v>
      </c>
      <c r="C520" s="1" t="s">
        <v>38</v>
      </c>
      <c r="D520" s="1" t="s">
        <v>37</v>
      </c>
      <c r="E520" s="7">
        <v>2</v>
      </c>
      <c r="F520" s="39"/>
      <c r="G520" s="3">
        <v>7.87</v>
      </c>
      <c r="H520" s="3">
        <f t="shared" si="73"/>
        <v>0</v>
      </c>
      <c r="I520" s="188">
        <f t="shared" si="75"/>
        <v>7.87</v>
      </c>
      <c r="J520" s="189">
        <f t="shared" si="68"/>
        <v>0</v>
      </c>
      <c r="L520" s="44" t="s">
        <v>0</v>
      </c>
      <c r="M520" s="5">
        <f>S520+P520</f>
        <v>0.3</v>
      </c>
      <c r="N520" s="179">
        <v>0.15</v>
      </c>
      <c r="O520" s="180">
        <v>15</v>
      </c>
      <c r="P520" s="180">
        <v>0</v>
      </c>
      <c r="Q520" s="180">
        <v>0</v>
      </c>
      <c r="R520" s="180">
        <v>0</v>
      </c>
      <c r="S520" s="218">
        <f t="shared" si="74"/>
        <v>0.3</v>
      </c>
    </row>
    <row r="521" spans="1:19" ht="13.15" customHeight="1">
      <c r="A521" s="48">
        <f>SUBTOTAL(3,$B$18:B521)</f>
        <v>504</v>
      </c>
      <c r="B521" s="8">
        <v>696244600412</v>
      </c>
      <c r="C521" s="1" t="s">
        <v>579</v>
      </c>
      <c r="D521" s="1" t="s">
        <v>585</v>
      </c>
      <c r="E521" s="7">
        <v>2</v>
      </c>
      <c r="F521" s="39"/>
      <c r="G521" s="3">
        <v>13.4</v>
      </c>
      <c r="H521" s="3">
        <f t="shared" si="73"/>
        <v>0</v>
      </c>
      <c r="I521" s="188">
        <f t="shared" si="75"/>
        <v>13.4</v>
      </c>
      <c r="J521" s="189">
        <f t="shared" si="68"/>
        <v>0</v>
      </c>
      <c r="L521" s="44" t="s">
        <v>0</v>
      </c>
      <c r="M521" s="5">
        <f>S521+P521</f>
        <v>0.3</v>
      </c>
      <c r="N521" s="179">
        <v>0.15</v>
      </c>
      <c r="O521" s="180">
        <v>15</v>
      </c>
      <c r="P521" s="180">
        <v>0</v>
      </c>
      <c r="Q521" s="180">
        <v>0</v>
      </c>
      <c r="R521" s="180">
        <v>0</v>
      </c>
      <c r="S521" s="218">
        <f t="shared" si="74"/>
        <v>0.3</v>
      </c>
    </row>
    <row r="522" spans="1:19" ht="13.15" customHeight="1">
      <c r="A522" s="48">
        <f>SUBTOTAL(3,$B$18:B522)</f>
        <v>505</v>
      </c>
      <c r="B522" s="8">
        <v>696244600436</v>
      </c>
      <c r="C522" s="1" t="s">
        <v>380</v>
      </c>
      <c r="D522" s="1" t="s">
        <v>381</v>
      </c>
      <c r="E522" s="7">
        <v>25</v>
      </c>
      <c r="F522" s="39"/>
      <c r="G522" s="3">
        <v>30.56</v>
      </c>
      <c r="H522" s="3">
        <f t="shared" si="73"/>
        <v>0</v>
      </c>
      <c r="I522" s="188">
        <f t="shared" si="75"/>
        <v>30.56</v>
      </c>
      <c r="J522" s="189">
        <f t="shared" si="68"/>
        <v>0</v>
      </c>
      <c r="L522" s="44" t="s">
        <v>0</v>
      </c>
      <c r="M522" s="5">
        <f>(S522+P522)+(Q522/6)</f>
        <v>0.25</v>
      </c>
      <c r="N522" s="179">
        <v>0.25</v>
      </c>
      <c r="O522" s="180">
        <v>1</v>
      </c>
      <c r="P522" s="180">
        <v>0</v>
      </c>
      <c r="Q522" s="180">
        <v>0</v>
      </c>
      <c r="R522" s="180">
        <v>0</v>
      </c>
      <c r="S522" s="218">
        <f t="shared" si="74"/>
        <v>0.25</v>
      </c>
    </row>
    <row r="523" spans="1:19" ht="13.15" customHeight="1">
      <c r="A523" s="48">
        <f>SUBTOTAL(3,$B$18:B523)</f>
        <v>506</v>
      </c>
      <c r="B523" s="8">
        <v>696244600443</v>
      </c>
      <c r="C523" s="1" t="s">
        <v>382</v>
      </c>
      <c r="D523" s="1" t="s">
        <v>383</v>
      </c>
      <c r="E523" s="7">
        <v>2</v>
      </c>
      <c r="F523" s="39"/>
      <c r="G523" s="3">
        <v>3.13</v>
      </c>
      <c r="H523" s="3">
        <f t="shared" si="73"/>
        <v>0</v>
      </c>
      <c r="I523" s="188">
        <f t="shared" si="75"/>
        <v>3.13</v>
      </c>
      <c r="J523" s="189">
        <f t="shared" si="68"/>
        <v>0</v>
      </c>
      <c r="L523" s="44" t="s">
        <v>0</v>
      </c>
      <c r="M523" s="5">
        <f>S523+P523</f>
        <v>0.12</v>
      </c>
      <c r="N523" s="179">
        <v>0.06</v>
      </c>
      <c r="O523" s="180">
        <v>6</v>
      </c>
      <c r="P523" s="180">
        <v>0</v>
      </c>
      <c r="Q523" s="180">
        <v>0</v>
      </c>
      <c r="R523" s="180">
        <v>0</v>
      </c>
      <c r="S523" s="218">
        <f t="shared" si="74"/>
        <v>0.12</v>
      </c>
    </row>
    <row r="524" spans="1:19" ht="13.15" customHeight="1">
      <c r="A524" s="48">
        <f>SUBTOTAL(3,$B$18:B524)</f>
        <v>507</v>
      </c>
      <c r="B524" s="8">
        <v>696244600467</v>
      </c>
      <c r="C524" s="1" t="s">
        <v>384</v>
      </c>
      <c r="D524" s="1" t="s">
        <v>385</v>
      </c>
      <c r="E524" s="7">
        <v>25</v>
      </c>
      <c r="F524" s="39"/>
      <c r="G524" s="3">
        <v>74.069999999999993</v>
      </c>
      <c r="H524" s="3">
        <f t="shared" si="73"/>
        <v>0</v>
      </c>
      <c r="I524" s="188">
        <f t="shared" si="75"/>
        <v>74.069999999999993</v>
      </c>
      <c r="J524" s="189">
        <f t="shared" si="68"/>
        <v>0</v>
      </c>
      <c r="L524" s="44" t="s">
        <v>0</v>
      </c>
      <c r="M524" s="5">
        <f>(S524+P524)+(Q524/6)</f>
        <v>0.55000000000000004</v>
      </c>
      <c r="N524" s="179">
        <v>0.51</v>
      </c>
      <c r="O524" s="180">
        <v>2.2000000000000002</v>
      </c>
      <c r="P524" s="180">
        <v>0</v>
      </c>
      <c r="Q524" s="180">
        <v>0</v>
      </c>
      <c r="R524" s="180">
        <v>0</v>
      </c>
      <c r="S524" s="218">
        <f t="shared" si="74"/>
        <v>0.55000000000000004</v>
      </c>
    </row>
    <row r="525" spans="1:19" ht="13.15" customHeight="1">
      <c r="A525" s="48">
        <f>SUBTOTAL(3,$B$18:B525)</f>
        <v>508</v>
      </c>
      <c r="B525" s="8">
        <v>696244600474</v>
      </c>
      <c r="C525" s="1" t="s">
        <v>386</v>
      </c>
      <c r="D525" s="1" t="s">
        <v>387</v>
      </c>
      <c r="E525" s="7">
        <v>2</v>
      </c>
      <c r="F525" s="39"/>
      <c r="G525" s="3">
        <v>6.31</v>
      </c>
      <c r="H525" s="3">
        <f t="shared" si="73"/>
        <v>0</v>
      </c>
      <c r="I525" s="188">
        <f t="shared" si="75"/>
        <v>6.31</v>
      </c>
      <c r="J525" s="189">
        <f t="shared" si="68"/>
        <v>0</v>
      </c>
      <c r="L525" s="44" t="s">
        <v>0</v>
      </c>
      <c r="M525" s="5">
        <f>S525+P525</f>
        <v>0.22</v>
      </c>
      <c r="N525" s="179">
        <v>0.11</v>
      </c>
      <c r="O525" s="180">
        <v>11</v>
      </c>
      <c r="P525" s="180">
        <v>0</v>
      </c>
      <c r="Q525" s="180">
        <v>0</v>
      </c>
      <c r="R525" s="180">
        <v>0</v>
      </c>
      <c r="S525" s="218">
        <f t="shared" si="74"/>
        <v>0.22</v>
      </c>
    </row>
    <row r="526" spans="1:19" ht="13.15" customHeight="1">
      <c r="A526" s="48">
        <f>SUBTOTAL(3,$B$18:B526)</f>
        <v>509</v>
      </c>
      <c r="B526" s="8">
        <v>696244600061</v>
      </c>
      <c r="C526" s="1" t="s">
        <v>36</v>
      </c>
      <c r="D526" s="1" t="s">
        <v>35</v>
      </c>
      <c r="E526" s="7">
        <v>25</v>
      </c>
      <c r="F526" s="39"/>
      <c r="G526" s="3">
        <v>30.56</v>
      </c>
      <c r="H526" s="3">
        <f t="shared" si="73"/>
        <v>0</v>
      </c>
      <c r="I526" s="188">
        <f t="shared" si="75"/>
        <v>30.56</v>
      </c>
      <c r="J526" s="189">
        <f t="shared" si="68"/>
        <v>0</v>
      </c>
      <c r="K526" s="163"/>
      <c r="L526" s="44" t="s">
        <v>0</v>
      </c>
      <c r="M526" s="5">
        <f>(S526+P526)+(Q526/6)</f>
        <v>0.25</v>
      </c>
      <c r="N526" s="179">
        <v>0.25</v>
      </c>
      <c r="O526" s="180">
        <v>1</v>
      </c>
      <c r="P526" s="180">
        <v>0</v>
      </c>
      <c r="Q526" s="180">
        <v>0</v>
      </c>
      <c r="R526" s="180">
        <v>0</v>
      </c>
      <c r="S526" s="218">
        <f t="shared" si="74"/>
        <v>0.25</v>
      </c>
    </row>
    <row r="527" spans="1:19" ht="13.15" customHeight="1">
      <c r="A527" s="48">
        <f>SUBTOTAL(3,$B$18:B527)</f>
        <v>510</v>
      </c>
      <c r="B527" s="8">
        <v>696244600214</v>
      </c>
      <c r="C527" s="1" t="s">
        <v>34</v>
      </c>
      <c r="D527" s="1" t="s">
        <v>33</v>
      </c>
      <c r="E527" s="7">
        <v>2</v>
      </c>
      <c r="F527" s="39"/>
      <c r="G527" s="3">
        <v>3.13</v>
      </c>
      <c r="H527" s="3">
        <f t="shared" si="73"/>
        <v>0</v>
      </c>
      <c r="I527" s="188">
        <f t="shared" si="75"/>
        <v>3.13</v>
      </c>
      <c r="J527" s="189">
        <f t="shared" si="68"/>
        <v>0</v>
      </c>
      <c r="L527" s="44" t="s">
        <v>0</v>
      </c>
      <c r="M527" s="5">
        <f>S527+P527</f>
        <v>0.12</v>
      </c>
      <c r="N527" s="179">
        <v>0.06</v>
      </c>
      <c r="O527" s="180">
        <v>6</v>
      </c>
      <c r="P527" s="180">
        <v>0</v>
      </c>
      <c r="Q527" s="180">
        <v>0</v>
      </c>
      <c r="R527" s="180">
        <v>0</v>
      </c>
      <c r="S527" s="218">
        <f t="shared" si="74"/>
        <v>0.12</v>
      </c>
    </row>
    <row r="528" spans="1:19" ht="13.15" customHeight="1">
      <c r="A528" s="48">
        <f>SUBTOTAL(3,$B$18:B528)</f>
        <v>511</v>
      </c>
      <c r="B528" s="8">
        <v>696244600078</v>
      </c>
      <c r="C528" s="1" t="s">
        <v>32</v>
      </c>
      <c r="D528" s="1" t="s">
        <v>31</v>
      </c>
      <c r="E528" s="7">
        <v>25</v>
      </c>
      <c r="F528" s="39"/>
      <c r="G528" s="3">
        <v>74.069999999999993</v>
      </c>
      <c r="H528" s="3">
        <f t="shared" si="73"/>
        <v>0</v>
      </c>
      <c r="I528" s="188">
        <f t="shared" si="75"/>
        <v>74.069999999999993</v>
      </c>
      <c r="J528" s="189">
        <f t="shared" si="68"/>
        <v>0</v>
      </c>
      <c r="K528" s="163"/>
      <c r="L528" s="44" t="s">
        <v>0</v>
      </c>
      <c r="M528" s="5">
        <f>(S528+P528)+(Q528/6)</f>
        <v>0.55000000000000004</v>
      </c>
      <c r="N528" s="179">
        <v>0.51</v>
      </c>
      <c r="O528" s="180">
        <v>2.2000000000000002</v>
      </c>
      <c r="P528" s="180">
        <v>0</v>
      </c>
      <c r="Q528" s="180">
        <v>0</v>
      </c>
      <c r="R528" s="180">
        <v>0</v>
      </c>
      <c r="S528" s="218">
        <f t="shared" si="74"/>
        <v>0.55000000000000004</v>
      </c>
    </row>
    <row r="529" spans="1:32" ht="13.15" customHeight="1">
      <c r="A529" s="48">
        <f>SUBTOTAL(3,$B$18:B529)</f>
        <v>512</v>
      </c>
      <c r="B529" s="8">
        <v>696244600221</v>
      </c>
      <c r="C529" s="1" t="s">
        <v>30</v>
      </c>
      <c r="D529" s="1" t="s">
        <v>29</v>
      </c>
      <c r="E529" s="7">
        <v>2</v>
      </c>
      <c r="F529" s="39"/>
      <c r="G529" s="3">
        <v>6.31</v>
      </c>
      <c r="H529" s="3">
        <f t="shared" si="73"/>
        <v>0</v>
      </c>
      <c r="I529" s="188">
        <f t="shared" si="75"/>
        <v>6.31</v>
      </c>
      <c r="J529" s="189">
        <f t="shared" si="68"/>
        <v>0</v>
      </c>
      <c r="K529" s="163"/>
      <c r="L529" s="44" t="s">
        <v>0</v>
      </c>
      <c r="M529" s="5">
        <f>S529+P529</f>
        <v>0.22</v>
      </c>
      <c r="N529" s="179">
        <v>0.11</v>
      </c>
      <c r="O529" s="180">
        <v>11</v>
      </c>
      <c r="P529" s="180">
        <v>0</v>
      </c>
      <c r="Q529" s="180">
        <v>0</v>
      </c>
      <c r="R529" s="180">
        <v>0</v>
      </c>
      <c r="S529" s="218">
        <f t="shared" si="74"/>
        <v>0.22</v>
      </c>
    </row>
    <row r="530" spans="1:32" ht="13.15" customHeight="1">
      <c r="A530" s="48">
        <f>SUBTOTAL(3,$B$18:B530)</f>
        <v>513</v>
      </c>
      <c r="B530" s="8">
        <v>696244600085</v>
      </c>
      <c r="C530" s="1" t="s">
        <v>28</v>
      </c>
      <c r="D530" s="1" t="s">
        <v>27</v>
      </c>
      <c r="E530" s="7">
        <v>25</v>
      </c>
      <c r="F530" s="39"/>
      <c r="G530" s="3">
        <v>87.02</v>
      </c>
      <c r="H530" s="3">
        <f t="shared" si="73"/>
        <v>0</v>
      </c>
      <c r="I530" s="188">
        <f t="shared" si="75"/>
        <v>87.02</v>
      </c>
      <c r="J530" s="189">
        <f t="shared" si="68"/>
        <v>0</v>
      </c>
      <c r="K530" s="163"/>
      <c r="L530" s="44" t="s">
        <v>0</v>
      </c>
      <c r="M530" s="5">
        <f>(S530+P530)+(Q530/6)</f>
        <v>0.75</v>
      </c>
      <c r="N530" s="179">
        <v>0.73</v>
      </c>
      <c r="O530" s="180">
        <v>3</v>
      </c>
      <c r="P530" s="180">
        <v>0</v>
      </c>
      <c r="Q530" s="180">
        <v>0</v>
      </c>
      <c r="R530" s="180">
        <v>0</v>
      </c>
      <c r="S530" s="218">
        <f t="shared" si="74"/>
        <v>0.75</v>
      </c>
    </row>
    <row r="531" spans="1:32" ht="13.15" customHeight="1">
      <c r="A531" s="48">
        <f>SUBTOTAL(3,$B$18:B531)</f>
        <v>514</v>
      </c>
      <c r="B531" s="8">
        <v>696244600238</v>
      </c>
      <c r="C531" s="1" t="s">
        <v>26</v>
      </c>
      <c r="D531" s="1" t="s">
        <v>25</v>
      </c>
      <c r="E531" s="7">
        <v>2</v>
      </c>
      <c r="F531" s="39"/>
      <c r="G531" s="3">
        <v>7.87</v>
      </c>
      <c r="H531" s="3">
        <f t="shared" si="73"/>
        <v>0</v>
      </c>
      <c r="I531" s="188">
        <f t="shared" si="75"/>
        <v>7.87</v>
      </c>
      <c r="J531" s="189">
        <f t="shared" si="68"/>
        <v>0</v>
      </c>
      <c r="K531" s="163"/>
      <c r="L531" s="44" t="s">
        <v>0</v>
      </c>
      <c r="M531" s="5">
        <f>S531+P531</f>
        <v>0.3</v>
      </c>
      <c r="N531" s="179">
        <v>0.15</v>
      </c>
      <c r="O531" s="180">
        <v>15</v>
      </c>
      <c r="P531" s="180">
        <v>0</v>
      </c>
      <c r="Q531" s="180">
        <v>0</v>
      </c>
      <c r="R531" s="180">
        <v>0</v>
      </c>
      <c r="S531" s="218">
        <f t="shared" si="74"/>
        <v>0.3</v>
      </c>
    </row>
    <row r="532" spans="1:32" ht="13.15" customHeight="1">
      <c r="A532" s="48">
        <f>SUBTOTAL(3,$B$18:B532)</f>
        <v>515</v>
      </c>
      <c r="B532" s="8">
        <v>696244600597</v>
      </c>
      <c r="C532" s="1" t="s">
        <v>581</v>
      </c>
      <c r="D532" s="1" t="s">
        <v>586</v>
      </c>
      <c r="E532" s="7">
        <v>2</v>
      </c>
      <c r="F532" s="39"/>
      <c r="G532" s="3">
        <v>13.4</v>
      </c>
      <c r="H532" s="3">
        <f t="shared" si="73"/>
        <v>0</v>
      </c>
      <c r="I532" s="188">
        <f t="shared" si="75"/>
        <v>13.4</v>
      </c>
      <c r="J532" s="189">
        <f t="shared" si="68"/>
        <v>0</v>
      </c>
      <c r="K532" s="163"/>
      <c r="L532" s="44" t="s">
        <v>0</v>
      </c>
      <c r="M532" s="5">
        <f>S532+P532</f>
        <v>0.3</v>
      </c>
      <c r="N532" s="179">
        <v>0.15</v>
      </c>
      <c r="O532" s="180">
        <v>15</v>
      </c>
      <c r="P532" s="180">
        <v>0</v>
      </c>
      <c r="Q532" s="180">
        <v>0</v>
      </c>
      <c r="R532" s="180">
        <v>0</v>
      </c>
      <c r="S532" s="218">
        <f t="shared" si="74"/>
        <v>0.3</v>
      </c>
    </row>
    <row r="533" spans="1:32" ht="13.15" customHeight="1">
      <c r="A533" s="48">
        <f>SUBTOTAL(3,$B$18:B533)</f>
        <v>516</v>
      </c>
      <c r="B533" s="8">
        <v>696244600092</v>
      </c>
      <c r="C533" s="1" t="s">
        <v>24</v>
      </c>
      <c r="D533" s="1" t="s">
        <v>23</v>
      </c>
      <c r="E533" s="7">
        <v>25</v>
      </c>
      <c r="F533" s="39"/>
      <c r="G533" s="3">
        <v>30.56</v>
      </c>
      <c r="H533" s="3">
        <f t="shared" si="73"/>
        <v>0</v>
      </c>
      <c r="I533" s="188">
        <f t="shared" si="75"/>
        <v>30.56</v>
      </c>
      <c r="J533" s="189">
        <f t="shared" si="68"/>
        <v>0</v>
      </c>
      <c r="K533" s="163"/>
      <c r="L533" s="44" t="s">
        <v>0</v>
      </c>
      <c r="M533" s="5">
        <f>(S533+P533)+(Q533/6)</f>
        <v>0.3</v>
      </c>
      <c r="N533" s="179">
        <v>0.28999999999999998</v>
      </c>
      <c r="O533" s="180">
        <v>1.2</v>
      </c>
      <c r="P533" s="180">
        <v>0</v>
      </c>
      <c r="Q533" s="180">
        <v>0</v>
      </c>
      <c r="R533" s="180">
        <v>0</v>
      </c>
      <c r="S533" s="218">
        <f t="shared" si="74"/>
        <v>0.3</v>
      </c>
    </row>
    <row r="534" spans="1:32" ht="13.15" customHeight="1">
      <c r="A534" s="48">
        <f>SUBTOTAL(3,$B$18:B534)</f>
        <v>517</v>
      </c>
      <c r="B534" s="8">
        <v>696244600245</v>
      </c>
      <c r="C534" s="1" t="s">
        <v>22</v>
      </c>
      <c r="D534" s="1" t="s">
        <v>21</v>
      </c>
      <c r="E534" s="7">
        <v>2</v>
      </c>
      <c r="F534" s="39"/>
      <c r="G534" s="3">
        <v>3.13</v>
      </c>
      <c r="H534" s="3">
        <f t="shared" si="73"/>
        <v>0</v>
      </c>
      <c r="I534" s="188">
        <f t="shared" si="75"/>
        <v>3.13</v>
      </c>
      <c r="J534" s="189">
        <f t="shared" si="68"/>
        <v>0</v>
      </c>
      <c r="K534" s="163"/>
      <c r="L534" s="44" t="s">
        <v>0</v>
      </c>
      <c r="M534" s="5">
        <f>S534+P534</f>
        <v>0.12</v>
      </c>
      <c r="N534" s="179">
        <v>0.06</v>
      </c>
      <c r="O534" s="180">
        <v>6</v>
      </c>
      <c r="P534" s="180">
        <v>0</v>
      </c>
      <c r="Q534" s="180">
        <v>0</v>
      </c>
      <c r="R534" s="180">
        <v>0</v>
      </c>
      <c r="S534" s="218">
        <f t="shared" si="74"/>
        <v>0.12</v>
      </c>
    </row>
    <row r="535" spans="1:32" ht="13.15" customHeight="1">
      <c r="A535" s="48">
        <f>SUBTOTAL(3,$B$18:B535)</f>
        <v>518</v>
      </c>
      <c r="B535" s="8">
        <v>696244600108</v>
      </c>
      <c r="C535" s="1" t="s">
        <v>20</v>
      </c>
      <c r="D535" s="1" t="s">
        <v>19</v>
      </c>
      <c r="E535" s="7">
        <v>25</v>
      </c>
      <c r="F535" s="39"/>
      <c r="G535" s="3">
        <v>74.069999999999993</v>
      </c>
      <c r="H535" s="3">
        <f t="shared" si="73"/>
        <v>0</v>
      </c>
      <c r="I535" s="188">
        <f t="shared" si="75"/>
        <v>74.069999999999993</v>
      </c>
      <c r="J535" s="189">
        <f t="shared" si="68"/>
        <v>0</v>
      </c>
      <c r="K535" s="163"/>
      <c r="L535" s="44" t="s">
        <v>0</v>
      </c>
      <c r="M535" s="5">
        <f>(S535+P535)+(Q535/6)</f>
        <v>0.6</v>
      </c>
      <c r="N535" s="179">
        <v>0.61</v>
      </c>
      <c r="O535" s="180">
        <v>2.4</v>
      </c>
      <c r="P535" s="180">
        <v>0</v>
      </c>
      <c r="Q535" s="180">
        <v>0</v>
      </c>
      <c r="R535" s="180">
        <v>0</v>
      </c>
      <c r="S535" s="218">
        <f t="shared" si="74"/>
        <v>0.6</v>
      </c>
    </row>
    <row r="536" spans="1:32" ht="13.15" customHeight="1">
      <c r="A536" s="48">
        <f>SUBTOTAL(3,$B$18:B536)</f>
        <v>519</v>
      </c>
      <c r="B536" s="8">
        <v>696244600252</v>
      </c>
      <c r="C536" s="1" t="s">
        <v>18</v>
      </c>
      <c r="D536" s="1" t="s">
        <v>17</v>
      </c>
      <c r="E536" s="7">
        <v>2</v>
      </c>
      <c r="F536" s="39"/>
      <c r="G536" s="3">
        <v>6.31</v>
      </c>
      <c r="H536" s="3">
        <f t="shared" si="73"/>
        <v>0</v>
      </c>
      <c r="I536" s="188">
        <f t="shared" si="75"/>
        <v>6.31</v>
      </c>
      <c r="J536" s="189">
        <f t="shared" si="68"/>
        <v>0</v>
      </c>
      <c r="K536" s="163"/>
      <c r="L536" s="44" t="s">
        <v>0</v>
      </c>
      <c r="M536" s="5">
        <f>S536+P536</f>
        <v>0.22</v>
      </c>
      <c r="N536" s="179">
        <v>0.11</v>
      </c>
      <c r="O536" s="180">
        <v>11</v>
      </c>
      <c r="P536" s="180">
        <v>0</v>
      </c>
      <c r="Q536" s="180">
        <v>0</v>
      </c>
      <c r="R536" s="180">
        <v>0</v>
      </c>
      <c r="S536" s="218">
        <f t="shared" si="74"/>
        <v>0.22</v>
      </c>
    </row>
    <row r="537" spans="1:32" ht="13.15" customHeight="1">
      <c r="A537" s="48">
        <f>SUBTOTAL(3,$B$18:B537)</f>
        <v>520</v>
      </c>
      <c r="B537" s="8">
        <v>696244600115</v>
      </c>
      <c r="C537" s="1" t="s">
        <v>16</v>
      </c>
      <c r="D537" s="1" t="s">
        <v>15</v>
      </c>
      <c r="E537" s="7">
        <v>25</v>
      </c>
      <c r="F537" s="39"/>
      <c r="G537" s="3">
        <v>87.02</v>
      </c>
      <c r="H537" s="3">
        <f t="shared" si="73"/>
        <v>0</v>
      </c>
      <c r="I537" s="188">
        <f t="shared" si="75"/>
        <v>87.02</v>
      </c>
      <c r="J537" s="189">
        <f t="shared" si="68"/>
        <v>0</v>
      </c>
      <c r="K537" s="163"/>
      <c r="L537" s="44" t="s">
        <v>0</v>
      </c>
      <c r="M537" s="5">
        <f>(S537+P537)+(Q537/6)</f>
        <v>0.90000000000000013</v>
      </c>
      <c r="N537" s="179">
        <v>0.91</v>
      </c>
      <c r="O537" s="180">
        <v>3.6</v>
      </c>
      <c r="P537" s="180">
        <v>0</v>
      </c>
      <c r="Q537" s="180">
        <v>0</v>
      </c>
      <c r="R537" s="180">
        <v>0</v>
      </c>
      <c r="S537" s="218">
        <f t="shared" si="74"/>
        <v>0.90000000000000013</v>
      </c>
    </row>
    <row r="538" spans="1:32" ht="12.75">
      <c r="A538" s="48">
        <f>SUBTOTAL(3,$B$18:B538)</f>
        <v>521</v>
      </c>
      <c r="B538" s="8">
        <v>696244600269</v>
      </c>
      <c r="C538" s="1" t="s">
        <v>14</v>
      </c>
      <c r="D538" s="1" t="s">
        <v>13</v>
      </c>
      <c r="E538" s="7">
        <v>2</v>
      </c>
      <c r="F538" s="39"/>
      <c r="G538" s="3">
        <v>7.87</v>
      </c>
      <c r="H538" s="3">
        <f t="shared" si="73"/>
        <v>0</v>
      </c>
      <c r="I538" s="188">
        <f t="shared" si="75"/>
        <v>7.87</v>
      </c>
      <c r="J538" s="189">
        <f t="shared" si="68"/>
        <v>0</v>
      </c>
      <c r="K538" s="163"/>
      <c r="L538" s="44" t="s">
        <v>0</v>
      </c>
      <c r="M538" s="5">
        <f>S538+P538</f>
        <v>0.3</v>
      </c>
      <c r="N538" s="179">
        <v>0.15</v>
      </c>
      <c r="O538" s="180">
        <v>15</v>
      </c>
      <c r="P538" s="180">
        <v>0</v>
      </c>
      <c r="Q538" s="180">
        <v>0</v>
      </c>
      <c r="R538" s="180">
        <v>0</v>
      </c>
      <c r="S538" s="218">
        <f t="shared" si="74"/>
        <v>0.3</v>
      </c>
    </row>
    <row r="539" spans="1:32" ht="13.15" customHeight="1">
      <c r="A539" s="48">
        <f>SUBTOTAL(3,$B$18:B539)</f>
        <v>522</v>
      </c>
      <c r="B539" s="8">
        <v>696244600658</v>
      </c>
      <c r="C539" s="1" t="s">
        <v>583</v>
      </c>
      <c r="D539" s="1" t="s">
        <v>587</v>
      </c>
      <c r="E539" s="7">
        <v>2</v>
      </c>
      <c r="F539" s="39"/>
      <c r="G539" s="3">
        <v>13.4</v>
      </c>
      <c r="H539" s="3">
        <f t="shared" si="73"/>
        <v>0</v>
      </c>
      <c r="I539" s="188">
        <f t="shared" si="75"/>
        <v>13.4</v>
      </c>
      <c r="J539" s="189">
        <f t="shared" si="68"/>
        <v>0</v>
      </c>
      <c r="K539" s="163"/>
      <c r="L539" s="44" t="s">
        <v>0</v>
      </c>
      <c r="M539" s="5">
        <f>S539+P539</f>
        <v>0.3</v>
      </c>
      <c r="N539" s="179">
        <v>0.15</v>
      </c>
      <c r="O539" s="180">
        <v>15</v>
      </c>
      <c r="P539" s="180">
        <v>0</v>
      </c>
      <c r="Q539" s="180">
        <v>0</v>
      </c>
      <c r="R539" s="180">
        <v>0</v>
      </c>
      <c r="S539" s="218">
        <f t="shared" si="74"/>
        <v>0.3</v>
      </c>
    </row>
    <row r="540" spans="1:32" ht="13.15" customHeight="1">
      <c r="A540" s="48">
        <f>SUBTOTAL(3,$B$18:B540)</f>
        <v>523</v>
      </c>
      <c r="B540" s="8">
        <v>696244600122</v>
      </c>
      <c r="C540" s="1" t="s">
        <v>12</v>
      </c>
      <c r="D540" s="1" t="s">
        <v>11</v>
      </c>
      <c r="E540" s="7">
        <v>25</v>
      </c>
      <c r="F540" s="39"/>
      <c r="G540" s="3">
        <v>30.56</v>
      </c>
      <c r="H540" s="3">
        <f t="shared" si="73"/>
        <v>0</v>
      </c>
      <c r="I540" s="188">
        <f t="shared" si="75"/>
        <v>30.56</v>
      </c>
      <c r="J540" s="189">
        <f t="shared" si="68"/>
        <v>0</v>
      </c>
      <c r="K540" s="163"/>
      <c r="L540" s="44" t="s">
        <v>0</v>
      </c>
      <c r="M540" s="5">
        <f>(S540+P540)+(Q540/6)</f>
        <v>0.35</v>
      </c>
      <c r="N540" s="179">
        <v>0.32</v>
      </c>
      <c r="O540" s="180">
        <v>1.4</v>
      </c>
      <c r="P540" s="180">
        <v>0</v>
      </c>
      <c r="Q540" s="180">
        <v>0</v>
      </c>
      <c r="R540" s="180">
        <v>0</v>
      </c>
      <c r="S540" s="218">
        <f t="shared" si="74"/>
        <v>0.35</v>
      </c>
    </row>
    <row r="541" spans="1:32" ht="13.15" customHeight="1">
      <c r="A541" s="48">
        <f>SUBTOTAL(3,$B$18:B541)</f>
        <v>524</v>
      </c>
      <c r="B541" s="8">
        <v>696244600276</v>
      </c>
      <c r="C541" s="1" t="s">
        <v>10</v>
      </c>
      <c r="D541" s="1" t="s">
        <v>9</v>
      </c>
      <c r="E541" s="7">
        <v>2</v>
      </c>
      <c r="F541" s="39"/>
      <c r="G541" s="3">
        <v>3.13</v>
      </c>
      <c r="H541" s="3">
        <f t="shared" si="73"/>
        <v>0</v>
      </c>
      <c r="I541" s="188">
        <f t="shared" si="75"/>
        <v>3.13</v>
      </c>
      <c r="J541" s="189">
        <f t="shared" si="68"/>
        <v>0</v>
      </c>
      <c r="K541" s="163"/>
      <c r="L541" s="44" t="s">
        <v>0</v>
      </c>
      <c r="M541" s="5">
        <f>S541+P541</f>
        <v>0.12</v>
      </c>
      <c r="N541" s="179">
        <v>0.06</v>
      </c>
      <c r="O541" s="180">
        <v>6</v>
      </c>
      <c r="P541" s="180">
        <v>0</v>
      </c>
      <c r="Q541" s="180">
        <v>0</v>
      </c>
      <c r="R541" s="180">
        <v>0</v>
      </c>
      <c r="S541" s="218">
        <f t="shared" si="74"/>
        <v>0.12</v>
      </c>
      <c r="AF541" s="3"/>
    </row>
    <row r="542" spans="1:32" ht="12.75">
      <c r="A542" s="48">
        <f>SUBTOTAL(3,$B$18:B542)</f>
        <v>525</v>
      </c>
      <c r="B542" s="8">
        <v>696244600139</v>
      </c>
      <c r="C542" s="1" t="s">
        <v>8</v>
      </c>
      <c r="D542" s="1" t="s">
        <v>7</v>
      </c>
      <c r="E542" s="7">
        <v>25</v>
      </c>
      <c r="F542" s="39"/>
      <c r="G542" s="3">
        <v>74.069999999999993</v>
      </c>
      <c r="H542" s="3">
        <f t="shared" si="73"/>
        <v>0</v>
      </c>
      <c r="I542" s="188">
        <f t="shared" si="75"/>
        <v>74.069999999999993</v>
      </c>
      <c r="J542" s="189">
        <f t="shared" si="68"/>
        <v>0</v>
      </c>
      <c r="K542" s="163"/>
      <c r="L542" s="44" t="s">
        <v>0</v>
      </c>
      <c r="M542" s="5">
        <f>(S542+P542)+(Q542/6)</f>
        <v>0.63</v>
      </c>
      <c r="N542" s="179">
        <v>0.63</v>
      </c>
      <c r="O542" s="180">
        <v>2.52</v>
      </c>
      <c r="P542" s="180">
        <v>0</v>
      </c>
      <c r="Q542" s="180">
        <v>0</v>
      </c>
      <c r="R542" s="180">
        <v>0</v>
      </c>
      <c r="S542" s="218">
        <f t="shared" si="74"/>
        <v>0.63</v>
      </c>
    </row>
    <row r="543" spans="1:32" ht="12.75">
      <c r="A543" s="48">
        <f>SUBTOTAL(3,$B$18:B543)</f>
        <v>526</v>
      </c>
      <c r="B543" s="8">
        <v>696244600283</v>
      </c>
      <c r="C543" s="1" t="s">
        <v>6</v>
      </c>
      <c r="D543" s="1" t="s">
        <v>5</v>
      </c>
      <c r="E543" s="7">
        <v>2</v>
      </c>
      <c r="F543" s="39"/>
      <c r="G543" s="3">
        <v>6.31</v>
      </c>
      <c r="H543" s="3">
        <f t="shared" si="73"/>
        <v>0</v>
      </c>
      <c r="I543" s="188">
        <f t="shared" si="75"/>
        <v>6.31</v>
      </c>
      <c r="J543" s="189">
        <f t="shared" si="68"/>
        <v>0</v>
      </c>
      <c r="K543" s="163"/>
      <c r="L543" s="44" t="s">
        <v>0</v>
      </c>
      <c r="M543" s="5">
        <f>S543+P543</f>
        <v>0.22</v>
      </c>
      <c r="N543" s="179">
        <v>0.11</v>
      </c>
      <c r="O543" s="180">
        <v>11</v>
      </c>
      <c r="P543" s="180">
        <v>0</v>
      </c>
      <c r="Q543" s="180">
        <v>0</v>
      </c>
      <c r="R543" s="180">
        <v>0</v>
      </c>
      <c r="S543" s="218">
        <f t="shared" si="74"/>
        <v>0.22</v>
      </c>
    </row>
    <row r="544" spans="1:32" ht="12.75">
      <c r="A544" s="48">
        <f>SUBTOTAL(3,$B$18:B544)</f>
        <v>527</v>
      </c>
      <c r="B544" s="8">
        <v>696244600146</v>
      </c>
      <c r="C544" s="1" t="s">
        <v>4</v>
      </c>
      <c r="D544" s="1" t="s">
        <v>3</v>
      </c>
      <c r="E544" s="7">
        <v>25</v>
      </c>
      <c r="F544" s="39"/>
      <c r="G544" s="3">
        <v>87.02</v>
      </c>
      <c r="H544" s="3">
        <f t="shared" si="73"/>
        <v>0</v>
      </c>
      <c r="I544" s="188">
        <f t="shared" si="75"/>
        <v>87.02</v>
      </c>
      <c r="J544" s="189">
        <f t="shared" ref="J544:J551" si="76">H544+(H544*$E$15)</f>
        <v>0</v>
      </c>
      <c r="K544" s="163"/>
      <c r="L544" s="44" t="s">
        <v>0</v>
      </c>
      <c r="M544" s="5">
        <f>(S544+P544)+(Q544/6)</f>
        <v>0.90000000000000013</v>
      </c>
      <c r="N544" s="179">
        <v>0.94</v>
      </c>
      <c r="O544" s="180">
        <v>3.6</v>
      </c>
      <c r="P544" s="180">
        <v>0</v>
      </c>
      <c r="Q544" s="180">
        <v>0</v>
      </c>
      <c r="R544" s="180">
        <v>0</v>
      </c>
      <c r="S544" s="218">
        <f t="shared" si="74"/>
        <v>0.90000000000000013</v>
      </c>
    </row>
    <row r="545" spans="1:26" ht="12.75">
      <c r="A545" s="48">
        <f>SUBTOTAL(3,$B$18:B545)</f>
        <v>528</v>
      </c>
      <c r="B545" s="8">
        <v>696244600290</v>
      </c>
      <c r="C545" s="1" t="s">
        <v>2</v>
      </c>
      <c r="D545" s="1" t="s">
        <v>1</v>
      </c>
      <c r="E545" s="7">
        <v>2</v>
      </c>
      <c r="F545" s="39"/>
      <c r="G545" s="3">
        <v>7.87</v>
      </c>
      <c r="H545" s="3">
        <f t="shared" si="73"/>
        <v>0</v>
      </c>
      <c r="I545" s="188">
        <f t="shared" si="75"/>
        <v>7.87</v>
      </c>
      <c r="J545" s="189">
        <f t="shared" si="76"/>
        <v>0</v>
      </c>
      <c r="K545" s="163"/>
      <c r="L545" s="44" t="s">
        <v>0</v>
      </c>
      <c r="M545" s="5">
        <f>S545+P545</f>
        <v>0.3</v>
      </c>
      <c r="N545" s="179">
        <v>0.15</v>
      </c>
      <c r="O545" s="180">
        <v>15</v>
      </c>
      <c r="P545" s="180">
        <v>0</v>
      </c>
      <c r="Q545" s="180">
        <v>0</v>
      </c>
      <c r="R545" s="180">
        <v>0</v>
      </c>
      <c r="S545" s="218">
        <f t="shared" si="74"/>
        <v>0.3</v>
      </c>
    </row>
    <row r="546" spans="1:26" ht="12.75">
      <c r="A546" s="48">
        <f>SUBTOTAL(3,$B$18:B546)</f>
        <v>529</v>
      </c>
      <c r="B546" s="11" t="s">
        <v>1307</v>
      </c>
      <c r="C546" s="9"/>
      <c r="D546" s="9"/>
      <c r="E546" s="10"/>
      <c r="F546" s="9"/>
      <c r="G546" s="45"/>
      <c r="H546" s="45"/>
      <c r="I546" s="272"/>
      <c r="J546" s="273"/>
      <c r="K546" s="274"/>
      <c r="L546" s="49"/>
      <c r="M546" s="49"/>
      <c r="N546" s="179"/>
      <c r="P546" s="180"/>
      <c r="Q546" s="180"/>
      <c r="R546" s="180"/>
      <c r="S546" s="218"/>
    </row>
    <row r="547" spans="1:26" ht="12.75">
      <c r="A547" s="48">
        <f>SUBTOTAL(3,$B$18:B547)</f>
        <v>530</v>
      </c>
      <c r="B547" s="8">
        <v>696244601150</v>
      </c>
      <c r="C547" s="1" t="s">
        <v>1308</v>
      </c>
      <c r="D547" s="145" t="s">
        <v>1309</v>
      </c>
      <c r="E547" s="149">
        <v>2</v>
      </c>
      <c r="F547" s="158"/>
      <c r="G547" s="147">
        <v>8.91</v>
      </c>
      <c r="H547" s="147">
        <f t="shared" ref="H547" si="77">(ROUND(G547*(1-$E$5)*(1-$G$5)*(1-$H$5),2)*F547)</f>
        <v>0</v>
      </c>
      <c r="I547" s="188">
        <f t="shared" si="75"/>
        <v>8.91</v>
      </c>
      <c r="J547" s="189">
        <f t="shared" ref="J547" si="78">H547+(H547*$E$15)</f>
        <v>0</v>
      </c>
      <c r="K547" s="275"/>
      <c r="L547" s="159" t="s">
        <v>1295</v>
      </c>
      <c r="M547" s="5"/>
      <c r="N547" s="179"/>
      <c r="P547" s="180"/>
      <c r="Q547" s="180"/>
      <c r="R547" s="180"/>
      <c r="S547" s="218"/>
    </row>
    <row r="548" spans="1:26" ht="12.75">
      <c r="A548" s="48">
        <f>SUBTOTAL(3,$B$18:B548)</f>
        <v>531</v>
      </c>
      <c r="B548" s="11" t="s">
        <v>563</v>
      </c>
      <c r="C548" s="9"/>
      <c r="D548" s="9"/>
      <c r="E548" s="10"/>
      <c r="F548" s="9"/>
      <c r="G548" s="45"/>
      <c r="H548" s="45"/>
      <c r="I548" s="45"/>
      <c r="J548" s="45"/>
      <c r="K548" s="49"/>
      <c r="L548" s="156"/>
      <c r="M548" s="49"/>
      <c r="N548" s="49"/>
      <c r="O548" s="49"/>
      <c r="P548" s="49"/>
      <c r="Q548" s="49"/>
      <c r="R548" s="49"/>
      <c r="S548" s="221"/>
    </row>
    <row r="549" spans="1:26" ht="12.75">
      <c r="A549" s="48">
        <f>SUBTOTAL(3,$B$18:B549)</f>
        <v>532</v>
      </c>
      <c r="B549" s="8">
        <v>696244601013</v>
      </c>
      <c r="C549" s="1" t="s">
        <v>564</v>
      </c>
      <c r="D549" s="1" t="s">
        <v>565</v>
      </c>
      <c r="E549" s="7">
        <v>1</v>
      </c>
      <c r="F549" s="6"/>
      <c r="G549" s="3">
        <v>14.38</v>
      </c>
      <c r="H549" s="3">
        <f>(ROUND(G549*(1-$E$5)*(1-$G$5)*(1-$H$5),2)*F549)</f>
        <v>0</v>
      </c>
      <c r="I549" s="188">
        <f t="shared" si="75"/>
        <v>14.38</v>
      </c>
      <c r="J549" s="189">
        <f t="shared" si="76"/>
        <v>0</v>
      </c>
      <c r="K549" s="163"/>
      <c r="L549" s="44" t="s">
        <v>0</v>
      </c>
      <c r="M549" s="5">
        <f>(S549+P549)+(Q549/6)</f>
        <v>7.8E-2</v>
      </c>
      <c r="N549" s="179">
        <v>7.8E-2</v>
      </c>
      <c r="O549" s="180">
        <v>7.8</v>
      </c>
      <c r="P549" s="180">
        <v>0</v>
      </c>
      <c r="Q549" s="180">
        <v>0</v>
      </c>
      <c r="R549" s="180">
        <v>0</v>
      </c>
      <c r="S549" s="218">
        <f>O549/100*E549+R549</f>
        <v>7.8E-2</v>
      </c>
    </row>
    <row r="550" spans="1:26" ht="12.75">
      <c r="A550" s="48">
        <f>SUBTOTAL(3,$B$18:B550)</f>
        <v>533</v>
      </c>
      <c r="B550" s="8">
        <v>696244601044</v>
      </c>
      <c r="C550" s="1" t="s">
        <v>899</v>
      </c>
      <c r="D550" s="1" t="s">
        <v>900</v>
      </c>
      <c r="E550" s="7">
        <v>1</v>
      </c>
      <c r="F550" s="6"/>
      <c r="G550" s="3">
        <v>21.6</v>
      </c>
      <c r="H550" s="3">
        <f>(ROUND(G550*(1-$E$5)*(1-$G$5)*(1-$H$5),2)*F550)</f>
        <v>0</v>
      </c>
      <c r="I550" s="188">
        <f t="shared" si="75"/>
        <v>21.6</v>
      </c>
      <c r="J550" s="189">
        <f t="shared" si="76"/>
        <v>0</v>
      </c>
      <c r="K550" s="163"/>
      <c r="L550" s="44" t="s">
        <v>0</v>
      </c>
      <c r="M550" s="5">
        <f>(S550+P550)+(Q550/6)</f>
        <v>0.27800000000000002</v>
      </c>
      <c r="N550" s="179">
        <v>0.27800000000000002</v>
      </c>
      <c r="O550" s="180">
        <v>27.8</v>
      </c>
      <c r="P550" s="180">
        <v>0</v>
      </c>
      <c r="Q550" s="180">
        <v>0</v>
      </c>
      <c r="R550" s="180">
        <v>0</v>
      </c>
      <c r="S550" s="218">
        <f>O550/100*E550+R550</f>
        <v>0.27800000000000002</v>
      </c>
    </row>
    <row r="551" spans="1:26" ht="12.75">
      <c r="A551" s="48">
        <f>SUBTOTAL(3,$B$18:B551)</f>
        <v>534</v>
      </c>
      <c r="B551" s="8">
        <v>696244601075</v>
      </c>
      <c r="C551" s="1" t="s">
        <v>1218</v>
      </c>
      <c r="D551" s="135" t="s">
        <v>1219</v>
      </c>
      <c r="E551" s="181">
        <v>1</v>
      </c>
      <c r="F551" s="182"/>
      <c r="G551" s="56">
        <v>39.47</v>
      </c>
      <c r="H551" s="56">
        <f>(ROUND(G551*(1-$E$5)*(1-$G$5)*(1-$H$5),2)*F551)</f>
        <v>0</v>
      </c>
      <c r="I551" s="188">
        <f t="shared" si="75"/>
        <v>39.47</v>
      </c>
      <c r="J551" s="189">
        <f t="shared" si="76"/>
        <v>0</v>
      </c>
      <c r="L551" s="44" t="s">
        <v>0</v>
      </c>
      <c r="M551" s="5">
        <f>(S551+P551)+(Q551/6)</f>
        <v>0.39399999999999996</v>
      </c>
      <c r="N551" s="179">
        <v>0.39400000000000002</v>
      </c>
      <c r="O551" s="180">
        <v>39.4</v>
      </c>
      <c r="P551" s="180">
        <v>0</v>
      </c>
      <c r="Q551" s="180">
        <v>0</v>
      </c>
      <c r="R551" s="180">
        <v>0</v>
      </c>
      <c r="S551" s="218">
        <f>O551/100*E551+R551</f>
        <v>0.39399999999999996</v>
      </c>
      <c r="X551" s="102"/>
      <c r="Z551" s="103"/>
    </row>
    <row r="552" spans="1:26">
      <c r="L552" s="157"/>
    </row>
  </sheetData>
  <autoFilter ref="B17:X551" xr:uid="{67803278-E75E-4D19-80DC-D98ABFB0BF00}"/>
  <mergeCells count="11">
    <mergeCell ref="F15:G15"/>
    <mergeCell ref="E16:F16"/>
    <mergeCell ref="B16:D16"/>
    <mergeCell ref="A6:B6"/>
    <mergeCell ref="C6:D6"/>
    <mergeCell ref="C7:D7"/>
    <mergeCell ref="C8:D8"/>
    <mergeCell ref="C9:D9"/>
    <mergeCell ref="B14:G14"/>
    <mergeCell ref="G11:H11"/>
    <mergeCell ref="G8:H8"/>
  </mergeCells>
  <phoneticPr fontId="40" type="noConversion"/>
  <conditionalFormatting sqref="K223 K552">
    <cfRule type="containsText" dxfId="308" priority="7" operator="containsText" text="eta">
      <formula>NOT(ISERROR(SEARCH("eta",K223)))</formula>
    </cfRule>
  </conditionalFormatting>
  <conditionalFormatting sqref="L152:M169">
    <cfRule type="containsText" dxfId="307" priority="1" operator="containsText" text="eta">
      <formula>NOT(ISERROR(SEARCH("eta",L152)))</formula>
    </cfRule>
  </conditionalFormatting>
  <hyperlinks>
    <hyperlink ref="B12" r:id="rId1" xr:uid="{00000000-0004-0000-0000-000000000000}"/>
    <hyperlink ref="B16" r:id="rId2" display="https://u2fasteners.com/cdn-pricing/" xr:uid="{F73E69C5-52CA-414B-9BFD-DCEB6CB0AFAD}"/>
  </hyperlinks>
  <pageMargins left="0.35433070866141703" right="0.15748031496063" top="0.39370078740157499" bottom="0.39370078740157499" header="0.511811023622047" footer="0.118110236220472"/>
  <pageSetup scale="82" firstPageNumber="0" fitToWidth="0" fitToHeight="0" pageOrder="overThenDown" orientation="portrait" r:id="rId3"/>
  <headerFooter alignWithMargins="0">
    <oddFooter>&amp;L&amp;8Prices may be changed at any time without further notice. We do everything we can to ensure that the prices on our website and price sheets are correct, and we try to keep our prices constant.</oddFooter>
  </headerFooter>
  <drawing r:id="rId4"/>
  <legacy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N308"/>
  <sheetViews>
    <sheetView tabSelected="1" topLeftCell="A261" zoomScaleNormal="100" workbookViewId="0">
      <selection activeCell="G261" sqref="G261"/>
    </sheetView>
  </sheetViews>
  <sheetFormatPr defaultRowHeight="15.95" customHeight="1"/>
  <cols>
    <col min="1" max="1" width="20.28515625" bestFit="1" customWidth="1"/>
    <col min="2" max="2" width="17.140625" customWidth="1"/>
    <col min="3" max="3" width="11.7109375" style="29" bestFit="1" customWidth="1"/>
    <col min="4" max="4" width="12.7109375" customWidth="1"/>
    <col min="5" max="5" width="15.7109375" customWidth="1"/>
    <col min="6" max="6" width="9.42578125" bestFit="1" customWidth="1"/>
    <col min="7" max="7" width="10.5703125" customWidth="1"/>
    <col min="8" max="8" width="15.85546875" customWidth="1"/>
    <col min="9" max="9" width="9.42578125" bestFit="1" customWidth="1"/>
    <col min="10" max="10" width="10.85546875" customWidth="1"/>
  </cols>
  <sheetData>
    <row r="1" spans="1:14" ht="15.95" customHeight="1" thickBot="1">
      <c r="A1" s="310" t="s">
        <v>482</v>
      </c>
      <c r="B1" s="311"/>
      <c r="C1" s="311"/>
      <c r="D1" s="311"/>
      <c r="E1" s="311"/>
      <c r="F1" s="311"/>
      <c r="G1" s="311"/>
      <c r="H1" s="311"/>
      <c r="I1" s="311"/>
      <c r="J1" s="312"/>
      <c r="L1" s="28"/>
      <c r="M1" s="291" t="s">
        <v>484</v>
      </c>
      <c r="N1" s="291"/>
    </row>
    <row r="2" spans="1:14" ht="15.95" customHeight="1" thickBot="1">
      <c r="A2" s="27"/>
      <c r="B2" s="285" t="s">
        <v>448</v>
      </c>
      <c r="C2" s="286"/>
      <c r="D2" s="287"/>
      <c r="E2" s="285" t="s">
        <v>1124</v>
      </c>
      <c r="F2" s="286"/>
      <c r="G2" s="287"/>
      <c r="H2" s="285" t="s">
        <v>441</v>
      </c>
      <c r="I2" s="286"/>
      <c r="J2" s="287"/>
      <c r="M2" s="32" t="s">
        <v>485</v>
      </c>
      <c r="N2" s="33">
        <v>0</v>
      </c>
    </row>
    <row r="3" spans="1:14" ht="15.95" customHeight="1" thickBot="1">
      <c r="A3" s="57" t="s">
        <v>439</v>
      </c>
      <c r="B3" s="58" t="s">
        <v>438</v>
      </c>
      <c r="C3" s="59" t="s">
        <v>388</v>
      </c>
      <c r="D3" s="60" t="s">
        <v>389</v>
      </c>
      <c r="E3" s="58" t="s">
        <v>438</v>
      </c>
      <c r="F3" s="61" t="s">
        <v>388</v>
      </c>
      <c r="G3" s="60" t="s">
        <v>389</v>
      </c>
      <c r="H3" s="58" t="s">
        <v>438</v>
      </c>
      <c r="I3" s="61" t="s">
        <v>388</v>
      </c>
      <c r="J3" s="60" t="s">
        <v>389</v>
      </c>
      <c r="K3" s="292" t="s">
        <v>483</v>
      </c>
      <c r="L3" s="293"/>
      <c r="M3" s="32" t="s">
        <v>486</v>
      </c>
      <c r="N3" s="33">
        <v>0</v>
      </c>
    </row>
    <row r="4" spans="1:14" ht="15.95" customHeight="1">
      <c r="A4" s="88" t="s">
        <v>551</v>
      </c>
      <c r="B4" s="205" t="s">
        <v>543</v>
      </c>
      <c r="C4" s="206">
        <f>INDEX(CDN!E:E,MATCH($B:$B,CDN!$C:$C,0))</f>
        <v>16000</v>
      </c>
      <c r="D4" s="228">
        <f>ROUND(INDEX(CDN!I:I,MATCH('CDN Price Index'!B:B,CDN!C:C,0))*(1-$N$2)*(1-$N$3)*(1-$N$4),2)</f>
        <v>765.17</v>
      </c>
      <c r="E4" s="207" t="s">
        <v>545</v>
      </c>
      <c r="F4" s="208">
        <f>INDEX(CDN!E:E,MATCH($E:$E,CDN!$C:$C,0))</f>
        <v>1600</v>
      </c>
      <c r="G4" s="228">
        <f>ROUND(INDEX(CDN!I:I,MATCH($E:$E,CDN!$C:$C,0))*(1-$N$2)*(1-$N$3)*(1-$N$4),2)</f>
        <v>78.42</v>
      </c>
      <c r="H4" s="205" t="s">
        <v>544</v>
      </c>
      <c r="I4" s="90">
        <f>INDEX(CDN!E:E,MATCH($H:$H,CDN!$C:$C,0))</f>
        <v>100</v>
      </c>
      <c r="J4" s="229">
        <f>ROUND(INDEX(CDN!I:I,MATCH($H:$H,CDN!$C:$C,0))*(1-$N$2)*(1-$N$3)*(1-$N$4),2)</f>
        <v>10.76</v>
      </c>
      <c r="M4" s="32" t="s">
        <v>487</v>
      </c>
      <c r="N4" s="33">
        <v>0</v>
      </c>
    </row>
    <row r="5" spans="1:14" ht="15.95" customHeight="1">
      <c r="A5" s="64" t="s">
        <v>550</v>
      </c>
      <c r="B5" s="65" t="s">
        <v>546</v>
      </c>
      <c r="C5" s="66">
        <f>INDEX(CDN!E:E,MATCH(B:B,CDN!C:C,0))</f>
        <v>14000</v>
      </c>
      <c r="D5" s="230">
        <f>ROUND(INDEX(CDN!I:I,MATCH('CDN Price Index'!B:B,CDN!C:C,0))*(1-$N$2)*(1-$N$3)*(1-$N$4),2)</f>
        <v>772.17</v>
      </c>
      <c r="E5" s="67" t="s">
        <v>548</v>
      </c>
      <c r="F5" s="68">
        <f>INDEX(CDN!E:E,MATCH($E:$E,CDN!$C:$C,0))</f>
        <v>1400</v>
      </c>
      <c r="G5" s="230">
        <f>ROUND(INDEX(CDN!I:I,MATCH($E:$E,CDN!$C:$C,0))*(1-$N$2)*(1-$N$3)*(1-$N$4),2)</f>
        <v>78.42</v>
      </c>
      <c r="H5" s="65" t="s">
        <v>547</v>
      </c>
      <c r="I5" s="69">
        <f>INDEX(CDN!E:E,MATCH($H:$H,CDN!$C:$C,0))</f>
        <v>100</v>
      </c>
      <c r="J5" s="231">
        <f>ROUND(INDEX(CDN!I:I,MATCH($H:$H,CDN!$C:$C,0))*(1-$N$2)*(1-$N$3)*(1-$N$4),2)</f>
        <v>11.11</v>
      </c>
    </row>
    <row r="6" spans="1:14" ht="15.95" customHeight="1">
      <c r="A6" s="62" t="s">
        <v>588</v>
      </c>
      <c r="B6" s="70" t="s">
        <v>284</v>
      </c>
      <c r="C6" s="71">
        <f>INDEX(CDN!E:E,MATCH(B:B,CDN!C:C,0))</f>
        <v>8000</v>
      </c>
      <c r="D6" s="232">
        <f>ROUND(INDEX(CDN!I:I,MATCH('CDN Price Index'!B:B,CDN!C:C,0))*(1-$N$2)*(1-$N$3)*(1-$N$4),2)</f>
        <v>642.85</v>
      </c>
      <c r="E6" s="72" t="s">
        <v>282</v>
      </c>
      <c r="F6" s="73">
        <f>INDEX(CDN!E:E,MATCH($E:$E,CDN!$C:$C,0))</f>
        <v>928</v>
      </c>
      <c r="G6" s="232">
        <f>ROUND(INDEX(CDN!I:I,MATCH($E:$E,CDN!$C:$C,0))*(1-$N$2)*(1-$N$3)*(1-$N$4),2)</f>
        <v>78.42</v>
      </c>
      <c r="H6" s="70" t="s">
        <v>283</v>
      </c>
      <c r="I6" s="63">
        <f>INDEX(CDN!E:E,MATCH($H:$H,CDN!$C:$C,0))</f>
        <v>100</v>
      </c>
      <c r="J6" s="233">
        <f>ROUND(INDEX(CDN!I:I,MATCH($H:$H,CDN!$C:$C,0))*(1-$N$2)*(1-$N$3)*(1-$N$4),2)</f>
        <v>11.55</v>
      </c>
    </row>
    <row r="7" spans="1:14" ht="15.95" customHeight="1">
      <c r="A7" s="64" t="s">
        <v>450</v>
      </c>
      <c r="B7" s="65" t="s">
        <v>305</v>
      </c>
      <c r="C7" s="66">
        <f>INDEX(CDN!E:E,MATCH(B:B,CDN!C:C,0))</f>
        <v>10000</v>
      </c>
      <c r="D7" s="230">
        <f>ROUND(INDEX(CDN!I:I,MATCH('CDN Price Index'!B:B,CDN!C:C,0))*(1-$N$2)*(1-$N$3)*(1-$N$4),2)</f>
        <v>935.91</v>
      </c>
      <c r="E7" s="67" t="s">
        <v>307</v>
      </c>
      <c r="F7" s="68">
        <f>INDEX(CDN!E:E,MATCH($E:$E,CDN!$C:$C,0))</f>
        <v>835</v>
      </c>
      <c r="G7" s="230">
        <f>ROUND(INDEX(CDN!I:I,MATCH($E:$E,CDN!$C:$C,0))*(1-$N$2)*(1-$N$3)*(1-$N$4),2)</f>
        <v>78.42</v>
      </c>
      <c r="H7" s="65" t="s">
        <v>306</v>
      </c>
      <c r="I7" s="69">
        <f>INDEX(CDN!E:E,MATCH($H:$H,CDN!$C:$C,0))</f>
        <v>100</v>
      </c>
      <c r="J7" s="231">
        <f>ROUND(INDEX(CDN!I:I,MATCH($H:$H,CDN!$C:$C,0))*(1-$N$2)*(1-$N$3)*(1-$N$4),2)</f>
        <v>11.8</v>
      </c>
    </row>
    <row r="8" spans="1:14" ht="15.95" customHeight="1">
      <c r="A8" s="62" t="s">
        <v>454</v>
      </c>
      <c r="B8" s="70" t="s">
        <v>281</v>
      </c>
      <c r="C8" s="71">
        <f>INDEX(CDN!E:E,MATCH(B:B,CDN!C:C,0))</f>
        <v>6500</v>
      </c>
      <c r="D8" s="232">
        <f>ROUND(INDEX(CDN!I:I,MATCH('CDN Price Index'!B:B,CDN!C:C,0))*(1-$N$2)*(1-$N$3)*(1-$N$4),2)</f>
        <v>651.20000000000005</v>
      </c>
      <c r="E8" s="72" t="s">
        <v>279</v>
      </c>
      <c r="F8" s="73">
        <f>INDEX(CDN!E:E,MATCH($E:$E,CDN!$C:$C,0))</f>
        <v>750</v>
      </c>
      <c r="G8" s="232">
        <f>ROUND(INDEX(CDN!I:I,MATCH($E:$E,CDN!$C:$C,0))*(1-$N$2)*(1-$N$3)*(1-$N$4),2)</f>
        <v>78.42</v>
      </c>
      <c r="H8" s="70" t="s">
        <v>280</v>
      </c>
      <c r="I8" s="63">
        <f>INDEX(CDN!E:E,MATCH($H:$H,CDN!$C:$C,0))</f>
        <v>100</v>
      </c>
      <c r="J8" s="233">
        <f>ROUND(INDEX(CDN!I:I,MATCH($H:$H,CDN!$C:$C,0))*(1-$N$2)*(1-$N$3)*(1-$N$4),2)</f>
        <v>12.52</v>
      </c>
    </row>
    <row r="9" spans="1:14" ht="15.95" customHeight="1">
      <c r="A9" s="64" t="s">
        <v>390</v>
      </c>
      <c r="B9" s="65" t="s">
        <v>278</v>
      </c>
      <c r="C9" s="66">
        <f>INDEX(CDN!E:E,MATCH(B:B,CDN!C:C,0))</f>
        <v>4500</v>
      </c>
      <c r="D9" s="230">
        <f>ROUND(INDEX(CDN!I:I,MATCH('CDN Price Index'!B:B,CDN!C:C,0))*(1-$N$2)*(1-$N$3)*(1-$N$4),2)</f>
        <v>507.01</v>
      </c>
      <c r="E9" s="67" t="s">
        <v>276</v>
      </c>
      <c r="F9" s="68">
        <f>INDEX(CDN!E:E,MATCH($E:$E,CDN!$C:$C,0))</f>
        <v>630</v>
      </c>
      <c r="G9" s="230">
        <f>ROUND(INDEX(CDN!I:I,MATCH($E:$E,CDN!$C:$C,0))*(1-$N$2)*(1-$N$3)*(1-$N$4),2)</f>
        <v>78.42</v>
      </c>
      <c r="H9" s="65" t="s">
        <v>277</v>
      </c>
      <c r="I9" s="69">
        <f>INDEX(CDN!E:E,MATCH($H:$H,CDN!$C:$C,0))</f>
        <v>100</v>
      </c>
      <c r="J9" s="231">
        <f>ROUND(INDEX(CDN!I:I,MATCH($H:$H,CDN!$C:$C,0))*(1-$N$2)*(1-$N$3)*(1-$N$4),2)</f>
        <v>14.08</v>
      </c>
    </row>
    <row r="10" spans="1:14" ht="15.95" customHeight="1">
      <c r="A10" s="62" t="s">
        <v>475</v>
      </c>
      <c r="B10" s="70" t="s">
        <v>275</v>
      </c>
      <c r="C10" s="71">
        <f>INDEX(CDN!E:E,MATCH(B:B,CDN!C:C,0))</f>
        <v>5200</v>
      </c>
      <c r="D10" s="232">
        <f>ROUND(INDEX(CDN!I:I,MATCH('CDN Price Index'!B:B,CDN!C:C,0))*(1-$N$2)*(1-$N$3)*(1-$N$4),2)</f>
        <v>561.25</v>
      </c>
      <c r="E10" s="72" t="s">
        <v>273</v>
      </c>
      <c r="F10" s="73">
        <f>INDEX(CDN!E:E,MATCH($E:$E,CDN!$C:$C,0))</f>
        <v>610</v>
      </c>
      <c r="G10" s="232">
        <f>ROUND(INDEX(CDN!I:I,MATCH($E:$E,CDN!$C:$C,0))*(1-$N$2)*(1-$N$3)*(1-$N$4),2)</f>
        <v>79.989999999999995</v>
      </c>
      <c r="H10" s="70" t="s">
        <v>274</v>
      </c>
      <c r="I10" s="63">
        <f>INDEX(CDN!E:E,MATCH($H:$H,CDN!$C:$C,0))</f>
        <v>100</v>
      </c>
      <c r="J10" s="233">
        <f>ROUND(INDEX(CDN!I:I,MATCH($H:$H,CDN!$C:$C,0))*(1-$N$2)*(1-$N$3)*(1-$N$4),2)</f>
        <v>13.5</v>
      </c>
    </row>
    <row r="11" spans="1:14" ht="15.95" customHeight="1">
      <c r="A11" s="64" t="s">
        <v>481</v>
      </c>
      <c r="B11" s="65" t="s">
        <v>272</v>
      </c>
      <c r="C11" s="66">
        <f>INDEX(CDN!E:E,MATCH(B:B,CDN!C:C,0))</f>
        <v>4500</v>
      </c>
      <c r="D11" s="230">
        <f>ROUND(INDEX(CDN!I:I,MATCH('CDN Price Index'!B:B,CDN!C:C,0))*(1-$N$2)*(1-$N$3)*(1-$N$4),2)</f>
        <v>630.71</v>
      </c>
      <c r="E11" s="67" t="s">
        <v>270</v>
      </c>
      <c r="F11" s="68">
        <f>INDEX(CDN!E:E,MATCH($E:$E,CDN!$C:$C,0))</f>
        <v>542</v>
      </c>
      <c r="G11" s="230">
        <f>ROUND(INDEX(CDN!I:I,MATCH($E:$E,CDN!$C:$C,0))*(1-$N$2)*(1-$N$3)*(1-$N$4),2)</f>
        <v>79.989999999999995</v>
      </c>
      <c r="H11" s="65" t="s">
        <v>271</v>
      </c>
      <c r="I11" s="69">
        <f>INDEX(CDN!E:E,MATCH($H:$H,CDN!$C:$C,0))</f>
        <v>100</v>
      </c>
      <c r="J11" s="231">
        <f>ROUND(INDEX(CDN!I:I,MATCH($H:$H,CDN!$C:$C,0))*(1-$N$2)*(1-$N$3)*(1-$N$4),2)</f>
        <v>16.63</v>
      </c>
    </row>
    <row r="12" spans="1:14" ht="15.95" customHeight="1">
      <c r="A12" s="62" t="s">
        <v>391</v>
      </c>
      <c r="B12" s="70" t="s">
        <v>269</v>
      </c>
      <c r="C12" s="71">
        <f>INDEX(CDN!E:E,MATCH(B:B,CDN!C:C,0))</f>
        <v>3700</v>
      </c>
      <c r="D12" s="232">
        <f>ROUND(INDEX(CDN!I:I,MATCH('CDN Price Index'!B:B,CDN!C:C,0))*(1-$N$2)*(1-$N$3)*(1-$N$4),2)</f>
        <v>498.19</v>
      </c>
      <c r="E12" s="72" t="s">
        <v>267</v>
      </c>
      <c r="F12" s="73">
        <f>INDEX(CDN!E:E,MATCH($E:$E,CDN!$C:$C,0))</f>
        <v>510</v>
      </c>
      <c r="G12" s="232">
        <f>ROUND(INDEX(CDN!I:I,MATCH($E:$E,CDN!$C:$C,0))*(1-$N$2)*(1-$N$3)*(1-$N$4),2)</f>
        <v>79.989999999999995</v>
      </c>
      <c r="H12" s="70" t="s">
        <v>268</v>
      </c>
      <c r="I12" s="63">
        <f>INDEX(CDN!E:E,MATCH($H:$H,CDN!$C:$C,0))</f>
        <v>100</v>
      </c>
      <c r="J12" s="233">
        <f>ROUND(INDEX(CDN!I:I,MATCH($H:$H,CDN!$C:$C,0))*(1-$N$2)*(1-$N$3)*(1-$N$4),2)</f>
        <v>16.84</v>
      </c>
    </row>
    <row r="13" spans="1:14" ht="15.95" customHeight="1">
      <c r="A13" s="64" t="s">
        <v>480</v>
      </c>
      <c r="B13" s="65" t="s">
        <v>266</v>
      </c>
      <c r="C13" s="66">
        <f>INDEX(CDN!E:E,MATCH(B:B,CDN!C:C,0))</f>
        <v>2600</v>
      </c>
      <c r="D13" s="230">
        <f>ROUND(INDEX(CDN!I:I,MATCH('CDN Price Index'!B:B,CDN!C:C,0))*(1-$N$2)*(1-$N$3)*(1-$N$4),2)</f>
        <v>413.06</v>
      </c>
      <c r="E13" s="67" t="s">
        <v>264</v>
      </c>
      <c r="F13" s="68">
        <f>INDEX(CDN!E:E,MATCH($E:$E,CDN!$C:$C,0))</f>
        <v>435</v>
      </c>
      <c r="G13" s="230">
        <f>ROUND(INDEX(CDN!I:I,MATCH($E:$E,CDN!$C:$C,0))*(1-$N$2)*(1-$N$3)*(1-$N$4),2)</f>
        <v>79.989999999999995</v>
      </c>
      <c r="H13" s="65" t="s">
        <v>265</v>
      </c>
      <c r="I13" s="69">
        <f>INDEX(CDN!E:E,MATCH($H:$H,CDN!$C:$C,0))</f>
        <v>100</v>
      </c>
      <c r="J13" s="231">
        <f>ROUND(INDEX(CDN!I:I,MATCH($H:$H,CDN!$C:$C,0))*(1-$N$2)*(1-$N$3)*(1-$N$4),2)</f>
        <v>19.86</v>
      </c>
    </row>
    <row r="14" spans="1:14" ht="15.95" customHeight="1">
      <c r="A14" s="62" t="s">
        <v>479</v>
      </c>
      <c r="B14" s="70" t="s">
        <v>263</v>
      </c>
      <c r="C14" s="71">
        <f>INDEX(CDN!E:E,MATCH(B:B,CDN!C:C,0))</f>
        <v>2000</v>
      </c>
      <c r="D14" s="232">
        <f>ROUND(INDEX(CDN!I:I,MATCH('CDN Price Index'!B:B,CDN!C:C,0))*(1-$N$2)*(1-$N$3)*(1-$N$4),2)</f>
        <v>379.24</v>
      </c>
      <c r="E14" s="72" t="s">
        <v>261</v>
      </c>
      <c r="F14" s="73">
        <f>INDEX(CDN!E:E,MATCH($E:$E,CDN!$C:$C,0))</f>
        <v>365</v>
      </c>
      <c r="G14" s="232">
        <f>ROUND(INDEX(CDN!I:I,MATCH($E:$E,CDN!$C:$C,0))*(1-$N$2)*(1-$N$3)*(1-$N$4),2)</f>
        <v>79.989999999999995</v>
      </c>
      <c r="H14" s="70" t="s">
        <v>262</v>
      </c>
      <c r="I14" s="63">
        <f>INDEX(CDN!E:E,MATCH($H:$H,CDN!$C:$C,0))</f>
        <v>100</v>
      </c>
      <c r="J14" s="233">
        <f>ROUND(INDEX(CDN!I:I,MATCH($H:$H,CDN!$C:$C,0))*(1-$N$2)*(1-$N$3)*(1-$N$4),2)</f>
        <v>23.71</v>
      </c>
    </row>
    <row r="15" spans="1:14" ht="15.95" customHeight="1">
      <c r="A15" s="64" t="s">
        <v>457</v>
      </c>
      <c r="B15" s="65" t="s">
        <v>260</v>
      </c>
      <c r="C15" s="66">
        <f>INDEX(CDN!E:E,MATCH(B:B,CDN!C:C,0))</f>
        <v>1500</v>
      </c>
      <c r="D15" s="230">
        <f>ROUND(INDEX(CDN!I:I,MATCH('CDN Price Index'!B:B,CDN!C:C,0))*(1-$N$2)*(1-$N$3)*(1-$N$4),2)</f>
        <v>272.01</v>
      </c>
      <c r="E15" s="67" t="s">
        <v>258</v>
      </c>
      <c r="F15" s="68">
        <f>INDEX(CDN!E:E,MATCH($E:$E,CDN!$C:$C,0))</f>
        <v>330</v>
      </c>
      <c r="G15" s="230">
        <f>ROUND(INDEX(CDN!I:I,MATCH($E:$E,CDN!$C:$C,0))*(1-$N$2)*(1-$N$3)*(1-$N$4),2)</f>
        <v>70.64</v>
      </c>
      <c r="H15" s="65" t="s">
        <v>259</v>
      </c>
      <c r="I15" s="69">
        <f>INDEX(CDN!E:E,MATCH($H:$H,CDN!$C:$C,0))</f>
        <v>100</v>
      </c>
      <c r="J15" s="231">
        <f>ROUND(INDEX(CDN!I:I,MATCH($H:$H,CDN!$C:$C,0))*(1-$N$2)*(1-$N$3)*(1-$N$4),2)</f>
        <v>24.95</v>
      </c>
    </row>
    <row r="16" spans="1:14" ht="15.95" customHeight="1">
      <c r="A16" s="62" t="s">
        <v>527</v>
      </c>
      <c r="B16" s="70" t="s">
        <v>498</v>
      </c>
      <c r="C16" s="71">
        <f>INDEX(CDN!E:E,MATCH(B:B,CDN!C:C,0))</f>
        <v>2500</v>
      </c>
      <c r="D16" s="232">
        <f>ROUND(INDEX(CDN!I:I,MATCH('CDN Price Index'!B:B,CDN!C:C,0))*(1-$N$2)*(1-$N$3)*(1-$N$4),2)</f>
        <v>441.02</v>
      </c>
      <c r="E16" s="72" t="s">
        <v>500</v>
      </c>
      <c r="F16" s="73">
        <f>INDEX(CDN!E:E,MATCH($E:$E,CDN!$C:$C,0))</f>
        <v>500</v>
      </c>
      <c r="G16" s="232">
        <f>ROUND(INDEX(CDN!I:I,MATCH($E:$E,CDN!$C:$C,0))*(1-$N$2)*(1-$N$3)*(1-$N$4),2)</f>
        <v>88.41</v>
      </c>
      <c r="H16" s="70" t="s">
        <v>499</v>
      </c>
      <c r="I16" s="63">
        <f>INDEX(CDN!E:E,MATCH($H:$H,CDN!$C:$C,0))</f>
        <v>100</v>
      </c>
      <c r="J16" s="233">
        <f>ROUND(INDEX(CDN!I:I,MATCH($H:$H,CDN!$C:$C,0))*(1-$N$2)*(1-$N$3)*(1-$N$4),2)</f>
        <v>19.98</v>
      </c>
    </row>
    <row r="17" spans="1:10" ht="15.95" customHeight="1">
      <c r="A17" s="64" t="s">
        <v>528</v>
      </c>
      <c r="B17" s="65" t="s">
        <v>501</v>
      </c>
      <c r="C17" s="66">
        <f>INDEX(CDN!E:E,MATCH(B:B,CDN!C:C,0))</f>
        <v>2500</v>
      </c>
      <c r="D17" s="230">
        <f>ROUND(INDEX(CDN!I:I,MATCH('CDN Price Index'!B:B,CDN!C:C,0))*(1-$N$2)*(1-$N$3)*(1-$N$4),2)</f>
        <v>574.96</v>
      </c>
      <c r="E17" s="67" t="s">
        <v>503</v>
      </c>
      <c r="F17" s="68">
        <f>INDEX(CDN!E:E,MATCH($E:$E,CDN!$C:$C,0))</f>
        <v>500</v>
      </c>
      <c r="G17" s="230">
        <f>ROUND(INDEX(CDN!I:I,MATCH($E:$E,CDN!$C:$C,0))*(1-$N$2)*(1-$N$3)*(1-$N$4),2)</f>
        <v>115.2</v>
      </c>
      <c r="H17" s="65" t="s">
        <v>502</v>
      </c>
      <c r="I17" s="69">
        <f>INDEX(CDN!E:E,MATCH($H:$H,CDN!$C:$C,0))</f>
        <v>100</v>
      </c>
      <c r="J17" s="231">
        <f>ROUND(INDEX(CDN!I:I,MATCH($H:$H,CDN!$C:$C,0))*(1-$N$2)*(1-$N$3)*(1-$N$4),2)</f>
        <v>26.01</v>
      </c>
    </row>
    <row r="18" spans="1:10" ht="15.95" customHeight="1">
      <c r="A18" s="62" t="s">
        <v>474</v>
      </c>
      <c r="B18" s="70" t="s">
        <v>257</v>
      </c>
      <c r="C18" s="71">
        <f>INDEX(CDN!E:E,MATCH(B:B,CDN!C:C,0))</f>
        <v>2200</v>
      </c>
      <c r="D18" s="232">
        <f>ROUND(INDEX(CDN!I:I,MATCH('CDN Price Index'!B:B,CDN!C:C,0))*(1-$N$2)*(1-$N$3)*(1-$N$4),2)</f>
        <v>434.58</v>
      </c>
      <c r="E18" s="72" t="s">
        <v>255</v>
      </c>
      <c r="F18" s="73">
        <f>INDEX(CDN!E:E,MATCH($E:$E,CDN!$C:$C,0))</f>
        <v>350</v>
      </c>
      <c r="G18" s="232">
        <f>ROUND(INDEX(CDN!I:I,MATCH($E:$E,CDN!$C:$C,0))*(1-$N$2)*(1-$N$3)*(1-$N$4),2)</f>
        <v>79.989999999999995</v>
      </c>
      <c r="H18" s="70" t="s">
        <v>256</v>
      </c>
      <c r="I18" s="63">
        <f>INDEX(CDN!E:E,MATCH($H:$H,CDN!$C:$C,0))</f>
        <v>100</v>
      </c>
      <c r="J18" s="233">
        <f>ROUND(INDEX(CDN!I:I,MATCH($H:$H,CDN!$C:$C,0))*(1-$N$2)*(1-$N$3)*(1-$N$4),2)</f>
        <v>24.7</v>
      </c>
    </row>
    <row r="19" spans="1:10" ht="15.95" customHeight="1">
      <c r="A19" s="64" t="s">
        <v>471</v>
      </c>
      <c r="B19" s="65" t="s">
        <v>254</v>
      </c>
      <c r="C19" s="66">
        <f>INDEX(CDN!E:E,MATCH(B:B,CDN!C:C,0))</f>
        <v>2000</v>
      </c>
      <c r="D19" s="230">
        <f>ROUND(INDEX(CDN!I:I,MATCH('CDN Price Index'!B:B,CDN!C:C,0))*(1-$N$2)*(1-$N$3)*(1-$N$4),2)</f>
        <v>450.37</v>
      </c>
      <c r="E19" s="67" t="s">
        <v>252</v>
      </c>
      <c r="F19" s="68">
        <f>INDEX(CDN!E:E,MATCH($E:$E,CDN!$C:$C,0))</f>
        <v>295</v>
      </c>
      <c r="G19" s="230">
        <f>ROUND(INDEX(CDN!I:I,MATCH($E:$E,CDN!$C:$C,0))*(1-$N$2)*(1-$N$3)*(1-$N$4),2)</f>
        <v>79.989999999999995</v>
      </c>
      <c r="H19" s="65" t="s">
        <v>253</v>
      </c>
      <c r="I19" s="69">
        <f>INDEX(CDN!E:E,MATCH($H:$H,CDN!$C:$C,0))</f>
        <v>100</v>
      </c>
      <c r="J19" s="231">
        <f>ROUND(INDEX(CDN!I:I,MATCH($H:$H,CDN!$C:$C,0))*(1-$N$2)*(1-$N$3)*(1-$N$4),2)</f>
        <v>28.16</v>
      </c>
    </row>
    <row r="20" spans="1:10" ht="15.95" customHeight="1">
      <c r="A20" s="62" t="s">
        <v>470</v>
      </c>
      <c r="B20" s="70" t="s">
        <v>251</v>
      </c>
      <c r="C20" s="71">
        <f>INDEX(CDN!E:E,MATCH(B:B,CDN!C:C,0))</f>
        <v>1500</v>
      </c>
      <c r="D20" s="232">
        <f>ROUND(INDEX(CDN!I:I,MATCH('CDN Price Index'!B:B,CDN!C:C,0))*(1-$N$2)*(1-$N$3)*(1-$N$4),2)</f>
        <v>325.67</v>
      </c>
      <c r="E20" s="72" t="s">
        <v>249</v>
      </c>
      <c r="F20" s="73">
        <f>INDEX(CDN!E:E,MATCH($E:$E,CDN!$C:$C,0))</f>
        <v>270</v>
      </c>
      <c r="G20" s="232">
        <f>ROUND(INDEX(CDN!I:I,MATCH($E:$E,CDN!$C:$C,0))*(1-$N$2)*(1-$N$3)*(1-$N$4),2)</f>
        <v>70.64</v>
      </c>
      <c r="H20" s="70" t="s">
        <v>250</v>
      </c>
      <c r="I20" s="63">
        <f>INDEX(CDN!E:E,MATCH($H:$H,CDN!$C:$C,0))</f>
        <v>100</v>
      </c>
      <c r="J20" s="233">
        <f>ROUND(INDEX(CDN!I:I,MATCH($H:$H,CDN!$C:$C,0))*(1-$N$2)*(1-$N$3)*(1-$N$4),2)</f>
        <v>30.07</v>
      </c>
    </row>
    <row r="21" spans="1:10" ht="15.95" customHeight="1">
      <c r="A21" s="64" t="s">
        <v>478</v>
      </c>
      <c r="B21" s="65" t="s">
        <v>248</v>
      </c>
      <c r="C21" s="66">
        <f>INDEX(CDN!E:E,MATCH(B:B,CDN!C:C,0))</f>
        <v>1200</v>
      </c>
      <c r="D21" s="230">
        <f>ROUND(INDEX(CDN!I:I,MATCH('CDN Price Index'!B:B,CDN!C:C,0))*(1-$N$2)*(1-$N$3)*(1-$N$4),2)</f>
        <v>304.82</v>
      </c>
      <c r="E21" s="67" t="s">
        <v>246</v>
      </c>
      <c r="F21" s="68">
        <f>INDEX(CDN!E:E,MATCH($E:$E,CDN!$C:$C,0))</f>
        <v>225</v>
      </c>
      <c r="G21" s="230">
        <f>ROUND(INDEX(CDN!I:I,MATCH($E:$E,CDN!$C:$C,0))*(1-$N$2)*(1-$N$3)*(1-$N$4),2)</f>
        <v>70.64</v>
      </c>
      <c r="H21" s="65" t="s">
        <v>247</v>
      </c>
      <c r="I21" s="69">
        <f>INDEX(CDN!E:E,MATCH($H:$H,CDN!$C:$C,0))</f>
        <v>50</v>
      </c>
      <c r="J21" s="231">
        <f>ROUND(INDEX(CDN!I:I,MATCH($H:$H,CDN!$C:$C,0))*(1-$N$2)*(1-$N$3)*(1-$N$4),2)</f>
        <v>18.18</v>
      </c>
    </row>
    <row r="22" spans="1:10" ht="15.95" customHeight="1">
      <c r="A22" s="62" t="s">
        <v>392</v>
      </c>
      <c r="B22" s="70" t="s">
        <v>245</v>
      </c>
      <c r="C22" s="71">
        <f>INDEX(CDN!E:E,MATCH(B:B,CDN!C:C,0))</f>
        <v>1000</v>
      </c>
      <c r="D22" s="232">
        <f>ROUND(INDEX(CDN!I:I,MATCH('CDN Price Index'!B:B,CDN!C:C,0))*(1-$N$2)*(1-$N$3)*(1-$N$4),2)</f>
        <v>290.52999999999997</v>
      </c>
      <c r="E22" s="72" t="s">
        <v>243</v>
      </c>
      <c r="F22" s="73">
        <f>INDEX(CDN!E:E,MATCH($E:$E,CDN!$C:$C,0))</f>
        <v>200</v>
      </c>
      <c r="G22" s="232">
        <f>ROUND(INDEX(CDN!I:I,MATCH($E:$E,CDN!$C:$C,0))*(1-$N$2)*(1-$N$3)*(1-$N$4),2)</f>
        <v>70.64</v>
      </c>
      <c r="H22" s="70" t="s">
        <v>244</v>
      </c>
      <c r="I22" s="63">
        <f>INDEX(CDN!E:E,MATCH($H:$H,CDN!$C:$C,0))</f>
        <v>50</v>
      </c>
      <c r="J22" s="233">
        <f>ROUND(INDEX(CDN!I:I,MATCH($H:$H,CDN!$C:$C,0))*(1-$N$2)*(1-$N$3)*(1-$N$4),2)</f>
        <v>20.6</v>
      </c>
    </row>
    <row r="23" spans="1:10" ht="15.95" customHeight="1">
      <c r="A23" s="64" t="s">
        <v>477</v>
      </c>
      <c r="B23" s="65" t="s">
        <v>242</v>
      </c>
      <c r="C23" s="66">
        <f>INDEX(CDN!E:E,MATCH(B:B,CDN!C:C,0))</f>
        <v>800</v>
      </c>
      <c r="D23" s="230">
        <f>ROUND(INDEX(CDN!I:I,MATCH('CDN Price Index'!B:B,CDN!C:C,0))*(1-$N$2)*(1-$N$3)*(1-$N$4),2)</f>
        <v>281.29000000000002</v>
      </c>
      <c r="E23" s="67" t="s">
        <v>240</v>
      </c>
      <c r="F23" s="68">
        <f>INDEX(CDN!E:E,MATCH($E:$E,CDN!$C:$C,0))</f>
        <v>170</v>
      </c>
      <c r="G23" s="230">
        <f>ROUND(INDEX(CDN!I:I,MATCH($E:$E,CDN!$C:$C,0))*(1-$N$2)*(1-$N$3)*(1-$N$4),2)</f>
        <v>70.64</v>
      </c>
      <c r="H23" s="65" t="s">
        <v>241</v>
      </c>
      <c r="I23" s="69">
        <f>INDEX(CDN!E:E,MATCH($H:$H,CDN!$C:$C,0))</f>
        <v>50</v>
      </c>
      <c r="J23" s="231">
        <f>ROUND(INDEX(CDN!I:I,MATCH($H:$H,CDN!$C:$C,0))*(1-$N$2)*(1-$N$3)*(1-$N$4),2)</f>
        <v>24.03</v>
      </c>
    </row>
    <row r="24" spans="1:10" ht="15.95" customHeight="1">
      <c r="A24" s="62" t="s">
        <v>526</v>
      </c>
      <c r="B24" s="70" t="s">
        <v>504</v>
      </c>
      <c r="C24" s="71">
        <f>INDEX(CDN!E:E,MATCH(B:B,CDN!C:C,0))</f>
        <v>1200</v>
      </c>
      <c r="D24" s="232">
        <f>ROUND(INDEX(CDN!I:I,MATCH('CDN Price Index'!B:B,CDN!C:C,0))*(1-$N$2)*(1-$N$3)*(1-$N$4),2)</f>
        <v>630.95000000000005</v>
      </c>
      <c r="E24" s="72" t="s">
        <v>506</v>
      </c>
      <c r="F24" s="73">
        <f>INDEX(CDN!E:E,MATCH($E:$E,CDN!$C:$C,0))</f>
        <v>125</v>
      </c>
      <c r="G24" s="232">
        <f>ROUND(INDEX(CDN!I:I,MATCH($E:$E,CDN!$C:$C,0))*(1-$N$2)*(1-$N$3)*(1-$N$4),2)</f>
        <v>69.260000000000005</v>
      </c>
      <c r="H24" s="70" t="s">
        <v>505</v>
      </c>
      <c r="I24" s="63">
        <f>INDEX(CDN!E:E,MATCH($H:$H,CDN!$C:$C,0))</f>
        <v>50</v>
      </c>
      <c r="J24" s="233">
        <f>ROUND(INDEX(CDN!I:I,MATCH($H:$H,CDN!$C:$C,0))*(1-$N$2)*(1-$N$3)*(1-$N$4),2)</f>
        <v>31.74</v>
      </c>
    </row>
    <row r="25" spans="1:10" ht="15.95" customHeight="1">
      <c r="A25" s="64" t="s">
        <v>549</v>
      </c>
      <c r="B25" s="65" t="s">
        <v>533</v>
      </c>
      <c r="C25" s="66">
        <f>INDEX(CDN!E:E,MATCH(B:B,CDN!C:C,0))</f>
        <v>800</v>
      </c>
      <c r="D25" s="230">
        <f>ROUND(INDEX(CDN!I:I,MATCH('CDN Price Index'!B:B,CDN!C:C,0))*(1-$N$2)*(1-$N$3)*(1-$N$4),2)</f>
        <v>449.36</v>
      </c>
      <c r="E25" s="67"/>
      <c r="F25" s="68"/>
      <c r="G25" s="234"/>
      <c r="H25" s="65" t="s">
        <v>534</v>
      </c>
      <c r="I25" s="69">
        <f>INDEX(CDN!E:E,MATCH($H:$H,CDN!$C:$C,0))</f>
        <v>50</v>
      </c>
      <c r="J25" s="231">
        <f>ROUND(INDEX(CDN!I:I,MATCH($H:$H,CDN!$C:$C,0))*(1-$N$2)*(1-$N$3)*(1-$N$4),2)</f>
        <v>35.11</v>
      </c>
    </row>
    <row r="26" spans="1:10" ht="15.95" customHeight="1">
      <c r="A26" s="62" t="s">
        <v>393</v>
      </c>
      <c r="B26" s="70" t="s">
        <v>239</v>
      </c>
      <c r="C26" s="71">
        <f>INDEX(CDN!E:E,MATCH(B:B,CDN!C:C,0))</f>
        <v>500</v>
      </c>
      <c r="D26" s="232">
        <f>ROUND(INDEX(CDN!I:I,MATCH('CDN Price Index'!B:B,CDN!C:C,0))*(1-$N$2)*(1-$N$3)*(1-$N$4),2)</f>
        <v>334.03</v>
      </c>
      <c r="E26" s="72"/>
      <c r="F26" s="73"/>
      <c r="G26" s="235"/>
      <c r="H26" s="70" t="s">
        <v>238</v>
      </c>
      <c r="I26" s="63">
        <f>INDEX(CDN!E:E,MATCH($H:$H,CDN!$C:$C,0))</f>
        <v>50</v>
      </c>
      <c r="J26" s="233">
        <f>ROUND(INDEX(CDN!I:I,MATCH($H:$H,CDN!$C:$C,0))*(1-$N$2)*(1-$N$3)*(1-$N$4),2)</f>
        <v>43.54</v>
      </c>
    </row>
    <row r="27" spans="1:10" ht="15.95" customHeight="1">
      <c r="A27" s="64" t="s">
        <v>394</v>
      </c>
      <c r="B27" s="65" t="s">
        <v>237</v>
      </c>
      <c r="C27" s="66">
        <f>INDEX(CDN!E:E,MATCH(B:B,CDN!C:C,0))</f>
        <v>500</v>
      </c>
      <c r="D27" s="230">
        <f>ROUND(INDEX(CDN!I:I,MATCH('CDN Price Index'!B:B,CDN!C:C,0))*(1-$N$2)*(1-$N$3)*(1-$N$4),2)</f>
        <v>435.55</v>
      </c>
      <c r="E27" s="67"/>
      <c r="F27" s="68"/>
      <c r="G27" s="234"/>
      <c r="H27" s="65" t="s">
        <v>236</v>
      </c>
      <c r="I27" s="69">
        <f>INDEX(CDN!E:E,MATCH($H:$H,CDN!$C:$C,0))</f>
        <v>50</v>
      </c>
      <c r="J27" s="231">
        <f>ROUND(INDEX(CDN!I:I,MATCH($H:$H,CDN!$C:$C,0))*(1-$N$2)*(1-$N$3)*(1-$N$4),2)</f>
        <v>52.46</v>
      </c>
    </row>
    <row r="28" spans="1:10" ht="15.95" customHeight="1">
      <c r="A28" s="62" t="s">
        <v>395</v>
      </c>
      <c r="B28" s="70" t="s">
        <v>235</v>
      </c>
      <c r="C28" s="71">
        <f>INDEX(CDN!E:E,MATCH(B:B,CDN!C:C,0))</f>
        <v>300</v>
      </c>
      <c r="D28" s="232">
        <f>ROUND(INDEX(CDN!I:I,MATCH('CDN Price Index'!B:B,CDN!C:C,0))*(1-$N$2)*(1-$N$3)*(1-$N$4),2)</f>
        <v>440.99</v>
      </c>
      <c r="E28" s="72"/>
      <c r="F28" s="73"/>
      <c r="G28" s="235"/>
      <c r="H28" s="70" t="s">
        <v>234</v>
      </c>
      <c r="I28" s="63">
        <f>INDEX(CDN!E:E,MATCH($H:$H,CDN!$C:$C,0))</f>
        <v>40</v>
      </c>
      <c r="J28" s="233">
        <f>ROUND(INDEX(CDN!I:I,MATCH($H:$H,CDN!$C:$C,0))*(1-$N$2)*(1-$N$3)*(1-$N$4),2)</f>
        <v>73.5</v>
      </c>
    </row>
    <row r="29" spans="1:10" ht="15.95" customHeight="1">
      <c r="A29" s="64" t="s">
        <v>396</v>
      </c>
      <c r="B29" s="65" t="s">
        <v>233</v>
      </c>
      <c r="C29" s="66">
        <f>INDEX(CDN!E:E,MATCH(B:B,CDN!C:C,0))</f>
        <v>300</v>
      </c>
      <c r="D29" s="230">
        <f>ROUND(INDEX(CDN!I:I,MATCH('CDN Price Index'!B:B,CDN!C:C,0))*(1-$N$2)*(1-$N$3)*(1-$N$4),2)</f>
        <v>690</v>
      </c>
      <c r="E29" s="67"/>
      <c r="F29" s="68"/>
      <c r="G29" s="234"/>
      <c r="H29" s="65" t="s">
        <v>232</v>
      </c>
      <c r="I29" s="69">
        <f>INDEX(CDN!E:E,MATCH($H:$H,CDN!$C:$C,0))</f>
        <v>40</v>
      </c>
      <c r="J29" s="231">
        <f>ROUND(INDEX(CDN!I:I,MATCH($H:$H,CDN!$C:$C,0))*(1-$N$2)*(1-$N$3)*(1-$N$4),2)</f>
        <v>114.99</v>
      </c>
    </row>
    <row r="30" spans="1:10" ht="15.95" customHeight="1">
      <c r="A30" s="62" t="s">
        <v>397</v>
      </c>
      <c r="B30" s="70" t="s">
        <v>231</v>
      </c>
      <c r="C30" s="71">
        <f>INDEX(CDN!E:E,MATCH(B:B,CDN!C:C,0))</f>
        <v>300</v>
      </c>
      <c r="D30" s="232">
        <f>ROUND(INDEX(CDN!I:I,MATCH('CDN Price Index'!B:B,CDN!C:C,0))*(1-$N$2)*(1-$N$3)*(1-$N$4),2)</f>
        <v>1013.9</v>
      </c>
      <c r="E30" s="72"/>
      <c r="F30" s="73"/>
      <c r="G30" s="235"/>
      <c r="H30" s="70" t="s">
        <v>230</v>
      </c>
      <c r="I30" s="63">
        <f>INDEX(CDN!E:E,MATCH($H:$H,CDN!$C:$C,0))</f>
        <v>40</v>
      </c>
      <c r="J30" s="233">
        <f>ROUND(INDEX(CDN!I:I,MATCH($H:$H,CDN!$C:$C,0))*(1-$N$2)*(1-$N$3)*(1-$N$4),2)</f>
        <v>169.79</v>
      </c>
    </row>
    <row r="31" spans="1:10" ht="15.75" customHeight="1" thickBot="1">
      <c r="A31" s="74" t="s">
        <v>398</v>
      </c>
      <c r="B31" s="75" t="s">
        <v>229</v>
      </c>
      <c r="C31" s="76">
        <f>INDEX(CDN!E:E,MATCH(B:B,CDN!C:C,0))</f>
        <v>300</v>
      </c>
      <c r="D31" s="236">
        <f>ROUND(INDEX(CDN!I:I,MATCH('CDN Price Index'!B:B,CDN!C:C,0))*(1-$N$2)*(1-$N$3)*(1-$N$4),2)</f>
        <v>1297.04</v>
      </c>
      <c r="E31" s="77"/>
      <c r="F31" s="78"/>
      <c r="G31" s="237"/>
      <c r="H31" s="75" t="s">
        <v>228</v>
      </c>
      <c r="I31" s="79">
        <f>INDEX(CDN!E:E,MATCH($H:$H,CDN!$C:$C,0))</f>
        <v>40</v>
      </c>
      <c r="J31" s="238">
        <f>ROUND(INDEX(CDN!I:I,MATCH($H:$H,CDN!$C:$C,0))*(1-$N$2)*(1-$N$3)*(1-$N$4),2)</f>
        <v>216.63</v>
      </c>
    </row>
    <row r="32" spans="1:10" ht="15.95" customHeight="1" thickBot="1">
      <c r="A32" s="119" t="s">
        <v>956</v>
      </c>
      <c r="B32" s="120"/>
      <c r="C32" s="120"/>
      <c r="D32" s="120"/>
      <c r="E32" s="121"/>
      <c r="F32" s="121"/>
      <c r="G32" s="121"/>
      <c r="H32" s="121"/>
      <c r="I32" s="121"/>
      <c r="J32" s="122"/>
    </row>
    <row r="33" spans="1:10" ht="15.95" customHeight="1" thickBot="1">
      <c r="A33" s="27"/>
      <c r="B33" s="285" t="s">
        <v>448</v>
      </c>
      <c r="C33" s="286"/>
      <c r="D33" s="287"/>
      <c r="E33" s="285" t="s">
        <v>1124</v>
      </c>
      <c r="F33" s="286"/>
      <c r="G33" s="287"/>
      <c r="H33" s="285" t="s">
        <v>441</v>
      </c>
      <c r="I33" s="286"/>
      <c r="J33" s="287"/>
    </row>
    <row r="34" spans="1:10" ht="15.95" customHeight="1" thickBot="1">
      <c r="A34" s="57" t="s">
        <v>439</v>
      </c>
      <c r="B34" s="58" t="s">
        <v>438</v>
      </c>
      <c r="C34" s="59" t="s">
        <v>388</v>
      </c>
      <c r="D34" s="60" t="s">
        <v>389</v>
      </c>
      <c r="E34" s="58" t="s">
        <v>438</v>
      </c>
      <c r="F34" s="61" t="s">
        <v>388</v>
      </c>
      <c r="G34" s="60" t="s">
        <v>389</v>
      </c>
      <c r="H34" s="58" t="s">
        <v>438</v>
      </c>
      <c r="I34" s="61" t="s">
        <v>388</v>
      </c>
      <c r="J34" s="60" t="s">
        <v>389</v>
      </c>
    </row>
    <row r="35" spans="1:10" ht="15.95" customHeight="1">
      <c r="A35" s="88" t="s">
        <v>1249</v>
      </c>
      <c r="B35" s="89" t="s">
        <v>957</v>
      </c>
      <c r="C35" s="90">
        <f>INDEX(CDN!E:E,MATCH(B:B,CDN!C:C,0))</f>
        <v>2200</v>
      </c>
      <c r="D35" s="228">
        <f>ROUND(INDEX(CDN!I:I,MATCH('CDN Price Index'!B:B,CDN!C:C,0))*(1-$N$2)*(1-$N$3)*(1-$N$4),2)</f>
        <v>434.58</v>
      </c>
      <c r="E35" s="91" t="s">
        <v>911</v>
      </c>
      <c r="F35" s="90">
        <f>INDEX(CDN!E:E,MATCH($E:$E,CDN!$C:$C,0))</f>
        <v>350</v>
      </c>
      <c r="G35" s="228">
        <f>ROUND(INDEX(CDN!I:I,MATCH($E:$E,CDN!$C:$C,0))*(1-$N$2)*(1-$N$3)*(1-$N$4),2)</f>
        <v>79.989999999999995</v>
      </c>
      <c r="H35" s="89" t="s">
        <v>910</v>
      </c>
      <c r="I35" s="90">
        <f>INDEX(CDN!E:E,MATCH($H:$H,CDN!$C:$C,0))</f>
        <v>100</v>
      </c>
      <c r="J35" s="229">
        <f>ROUND(INDEX(CDN!I:I,MATCH($H:$H,CDN!$C:$C,0))*(1-$N$2)*(1-$N$3)*(1-$N$4),2)</f>
        <v>24.7</v>
      </c>
    </row>
    <row r="36" spans="1:10" ht="15.95" customHeight="1" thickBot="1">
      <c r="A36" s="74" t="s">
        <v>1250</v>
      </c>
      <c r="B36" s="75" t="s">
        <v>958</v>
      </c>
      <c r="C36" s="79">
        <f>INDEX(CDN!E:E,MATCH(B:B,CDN!C:C,0))</f>
        <v>1500</v>
      </c>
      <c r="D36" s="236">
        <f>ROUND(INDEX(CDN!I:I,MATCH('CDN Price Index'!B:B,CDN!C:C,0))*(1-$N$2)*(1-$N$3)*(1-$N$4),2)</f>
        <v>325.67</v>
      </c>
      <c r="E36" s="77" t="s">
        <v>959</v>
      </c>
      <c r="F36" s="79">
        <f>INDEX(CDN!E:E,MATCH($E:$E,CDN!$C:$C,0))</f>
        <v>270</v>
      </c>
      <c r="G36" s="236">
        <f>ROUND(INDEX(CDN!I:I,MATCH($E:$E,CDN!$C:$C,0))*(1-$N$2)*(1-$N$3)*(1-$N$4),2)</f>
        <v>70.64</v>
      </c>
      <c r="H36" s="75" t="s">
        <v>960</v>
      </c>
      <c r="I36" s="79">
        <f>INDEX(CDN!E:E,MATCH($H:$H,CDN!$C:$C,0))</f>
        <v>100</v>
      </c>
      <c r="J36" s="238">
        <f>ROUND(INDEX(CDN!I:I,MATCH($H:$H,CDN!$C:$C,0))*(1-$N$2)*(1-$N$3)*(1-$N$4),2)</f>
        <v>30.07</v>
      </c>
    </row>
    <row r="37" spans="1:10" ht="15.95" customHeight="1" thickBot="1"/>
    <row r="38" spans="1:10" ht="15.95" customHeight="1" thickBot="1">
      <c r="A38" s="288" t="s">
        <v>476</v>
      </c>
      <c r="B38" s="289"/>
      <c r="C38" s="289"/>
      <c r="D38" s="289"/>
      <c r="E38" s="289"/>
      <c r="F38" s="289"/>
      <c r="G38" s="289"/>
      <c r="H38" s="289"/>
      <c r="I38" s="289"/>
      <c r="J38" s="290"/>
    </row>
    <row r="39" spans="1:10" ht="15.95" customHeight="1" thickBot="1">
      <c r="A39" s="27"/>
      <c r="B39" s="285" t="s">
        <v>448</v>
      </c>
      <c r="C39" s="286"/>
      <c r="D39" s="287"/>
      <c r="E39" s="285" t="s">
        <v>1124</v>
      </c>
      <c r="F39" s="286"/>
      <c r="G39" s="287"/>
      <c r="H39" s="285" t="s">
        <v>441</v>
      </c>
      <c r="I39" s="286"/>
      <c r="J39" s="287"/>
    </row>
    <row r="40" spans="1:10" ht="15.95" customHeight="1" thickBot="1">
      <c r="A40" s="57" t="s">
        <v>439</v>
      </c>
      <c r="B40" s="58" t="s">
        <v>438</v>
      </c>
      <c r="C40" s="59" t="s">
        <v>388</v>
      </c>
      <c r="D40" s="60" t="s">
        <v>389</v>
      </c>
      <c r="E40" s="58" t="s">
        <v>438</v>
      </c>
      <c r="F40" s="61" t="s">
        <v>388</v>
      </c>
      <c r="G40" s="60" t="s">
        <v>389</v>
      </c>
      <c r="H40" s="58" t="s">
        <v>438</v>
      </c>
      <c r="I40" s="61" t="s">
        <v>388</v>
      </c>
      <c r="J40" s="60" t="s">
        <v>389</v>
      </c>
    </row>
    <row r="41" spans="1:10" ht="15.95" customHeight="1">
      <c r="A41" s="88" t="s">
        <v>450</v>
      </c>
      <c r="B41" s="89" t="s">
        <v>308</v>
      </c>
      <c r="C41" s="90">
        <f>INDEX(CDN!E:E,MATCH(B:B,CDN!C:C,0))</f>
        <v>10000</v>
      </c>
      <c r="D41" s="228">
        <f>ROUND(INDEX(CDN!I:I,MATCH('CDN Price Index'!B:B,CDN!C:C,0))*(1-$N$2)*(1-$N$3)*(1-$N$4),2)</f>
        <v>2476.08</v>
      </c>
      <c r="E41" s="91" t="s">
        <v>310</v>
      </c>
      <c r="F41" s="90">
        <f>INDEX(CDN!E:E,MATCH($E:$E,CDN!$C:$C,0))</f>
        <v>680</v>
      </c>
      <c r="G41" s="228">
        <f>ROUND(INDEX(CDN!I:I,MATCH($E:$E,CDN!$C:$C,0))*(1-$N$2)*(1-$N$3)*(1-$N$4),2)</f>
        <v>186.95</v>
      </c>
      <c r="H41" s="89" t="s">
        <v>309</v>
      </c>
      <c r="I41" s="90">
        <f>INDEX(CDN!E:E,MATCH($H:$H,CDN!$C:$C,0))</f>
        <v>100</v>
      </c>
      <c r="J41" s="229">
        <f>ROUND(INDEX(CDN!I:I,MATCH($H:$H,CDN!$C:$C,0))*(1-$N$2)*(1-$N$3)*(1-$N$4),2)</f>
        <v>30.95</v>
      </c>
    </row>
    <row r="42" spans="1:10" ht="15.95" customHeight="1">
      <c r="A42" s="64" t="s">
        <v>454</v>
      </c>
      <c r="B42" s="65" t="s">
        <v>227</v>
      </c>
      <c r="C42" s="69">
        <f>INDEX(CDN!E:E,MATCH(B:B,CDN!C:C,0))</f>
        <v>6500</v>
      </c>
      <c r="D42" s="230">
        <f>ROUND(INDEX(CDN!I:I,MATCH('CDN Price Index'!B:B,CDN!C:C,0))*(1-$N$2)*(1-$N$3)*(1-$N$4),2)</f>
        <v>1683.87</v>
      </c>
      <c r="E42" s="67" t="s">
        <v>225</v>
      </c>
      <c r="F42" s="69">
        <f>INDEX(CDN!E:E,MATCH($E:$E,CDN!$C:$C,0))</f>
        <v>620</v>
      </c>
      <c r="G42" s="230">
        <f>ROUND(INDEX(CDN!I:I,MATCH($E:$E,CDN!$C:$C,0))*(1-$N$2)*(1-$N$3)*(1-$N$4),2)</f>
        <v>186.95</v>
      </c>
      <c r="H42" s="65" t="s">
        <v>226</v>
      </c>
      <c r="I42" s="69">
        <f>INDEX(CDN!E:E,MATCH($H:$H,CDN!$C:$C,0))</f>
        <v>100</v>
      </c>
      <c r="J42" s="231">
        <f>ROUND(INDEX(CDN!I:I,MATCH($H:$H,CDN!$C:$C,0))*(1-$N$2)*(1-$N$3)*(1-$N$4),2)</f>
        <v>32.369999999999997</v>
      </c>
    </row>
    <row r="43" spans="1:10" ht="15.95" customHeight="1">
      <c r="A43" s="62" t="s">
        <v>529</v>
      </c>
      <c r="B43" s="70" t="s">
        <v>311</v>
      </c>
      <c r="C43" s="63">
        <f>INDEX(CDN!E:E,MATCH(B:B,CDN!C:C,0))</f>
        <v>5000</v>
      </c>
      <c r="D43" s="232">
        <f>ROUND(INDEX(CDN!I:I,MATCH('CDN Price Index'!B:B,CDN!C:C,0))*(1-$N$2)*(1-$N$3)*(1-$N$4),2)</f>
        <v>1700.3</v>
      </c>
      <c r="E43" s="72" t="s">
        <v>313</v>
      </c>
      <c r="F43" s="63">
        <f>INDEX(CDN!E:E,MATCH($E:$E,CDN!$C:$C,0))</f>
        <v>548</v>
      </c>
      <c r="G43" s="232">
        <f>ROUND(INDEX(CDN!I:I,MATCH($E:$E,CDN!$C:$C,0))*(1-$N$2)*(1-$N$3)*(1-$N$4),2)</f>
        <v>186.95</v>
      </c>
      <c r="H43" s="70" t="s">
        <v>312</v>
      </c>
      <c r="I43" s="63">
        <f>INDEX(CDN!E:E,MATCH($H:$H,CDN!$C:$C,0))</f>
        <v>100</v>
      </c>
      <c r="J43" s="233">
        <f>ROUND(INDEX(CDN!I:I,MATCH($H:$H,CDN!$C:$C,0))*(1-$N$2)*(1-$N$3)*(1-$N$4),2)</f>
        <v>38.729999999999997</v>
      </c>
    </row>
    <row r="44" spans="1:10" ht="15.95" customHeight="1">
      <c r="A44" s="64" t="s">
        <v>475</v>
      </c>
      <c r="B44" s="65" t="s">
        <v>224</v>
      </c>
      <c r="C44" s="69">
        <f>INDEX(CDN!E:E,MATCH(B:B,CDN!C:C,0))</f>
        <v>5000</v>
      </c>
      <c r="D44" s="230">
        <f>ROUND(INDEX(CDN!I:I,MATCH('CDN Price Index'!B:B,CDN!C:C,0))*(1-$N$2)*(1-$N$3)*(1-$N$4),2)</f>
        <v>1782.08</v>
      </c>
      <c r="E44" s="67" t="s">
        <v>222</v>
      </c>
      <c r="F44" s="69">
        <f>INDEX(CDN!E:E,MATCH($E:$E,CDN!$C:$C,0))</f>
        <v>545</v>
      </c>
      <c r="G44" s="230">
        <f>ROUND(INDEX(CDN!I:I,MATCH($E:$E,CDN!$C:$C,0))*(1-$N$2)*(1-$N$3)*(1-$N$4),2)</f>
        <v>186.95</v>
      </c>
      <c r="H44" s="65" t="s">
        <v>223</v>
      </c>
      <c r="I44" s="69">
        <f>INDEX(CDN!E:E,MATCH($H:$H,CDN!$C:$C,0))</f>
        <v>100</v>
      </c>
      <c r="J44" s="231">
        <f>ROUND(INDEX(CDN!I:I,MATCH($H:$H,CDN!$C:$C,0))*(1-$N$2)*(1-$N$3)*(1-$N$4),2)</f>
        <v>37.06</v>
      </c>
    </row>
    <row r="45" spans="1:10" ht="15.95" customHeight="1">
      <c r="A45" s="62" t="s">
        <v>391</v>
      </c>
      <c r="B45" s="70" t="s">
        <v>221</v>
      </c>
      <c r="C45" s="63">
        <f>INDEX(CDN!E:E,MATCH(B:B,CDN!C:C,0))</f>
        <v>3700</v>
      </c>
      <c r="D45" s="232">
        <f>ROUND(INDEX(CDN!I:I,MATCH('CDN Price Index'!B:B,CDN!C:C,0))*(1-$N$2)*(1-$N$3)*(1-$N$4),2)</f>
        <v>1460.25</v>
      </c>
      <c r="E45" s="72" t="s">
        <v>219</v>
      </c>
      <c r="F45" s="63">
        <f>INDEX(CDN!E:E,MATCH($E:$E,CDN!$C:$C,0))</f>
        <v>460</v>
      </c>
      <c r="G45" s="232">
        <f>ROUND(INDEX(CDN!I:I,MATCH($E:$E,CDN!$C:$C,0))*(1-$N$2)*(1-$N$3)*(1-$N$4),2)</f>
        <v>186.95</v>
      </c>
      <c r="H45" s="70" t="s">
        <v>220</v>
      </c>
      <c r="I45" s="63">
        <f>INDEX(CDN!E:E,MATCH($H:$H,CDN!$C:$C,0))</f>
        <v>100</v>
      </c>
      <c r="J45" s="233">
        <f>ROUND(INDEX(CDN!I:I,MATCH($H:$H,CDN!$C:$C,0))*(1-$N$2)*(1-$N$3)*(1-$N$4),2)</f>
        <v>45.36</v>
      </c>
    </row>
    <row r="46" spans="1:10" ht="15.95" customHeight="1">
      <c r="A46" s="64" t="s">
        <v>474</v>
      </c>
      <c r="B46" s="65" t="s">
        <v>218</v>
      </c>
      <c r="C46" s="69">
        <f>INDEX(CDN!E:E,MATCH(B:B,CDN!C:C,0))</f>
        <v>2200</v>
      </c>
      <c r="D46" s="230">
        <f>ROUND(INDEX(CDN!I:I,MATCH('CDN Price Index'!B:B,CDN!C:C,0))*(1-$N$2)*(1-$N$3)*(1-$N$4),2)</f>
        <v>1041.3399999999999</v>
      </c>
      <c r="E46" s="67" t="s">
        <v>216</v>
      </c>
      <c r="F46" s="69">
        <f>INDEX(CDN!E:E,MATCH($E:$E,CDN!$C:$C,0))</f>
        <v>295</v>
      </c>
      <c r="G46" s="230">
        <f>ROUND(INDEX(CDN!I:I,MATCH($E:$E,CDN!$C:$C,0))*(1-$N$2)*(1-$N$3)*(1-$N$4),2)</f>
        <v>186.95</v>
      </c>
      <c r="H46" s="65" t="s">
        <v>217</v>
      </c>
      <c r="I46" s="69">
        <f>INDEX(CDN!E:E,MATCH($H:$H,CDN!$C:$C,0))</f>
        <v>100</v>
      </c>
      <c r="J46" s="231">
        <f>ROUND(INDEX(CDN!I:I,MATCH($H:$H,CDN!$C:$C,0))*(1-$N$2)*(1-$N$3)*(1-$N$4),2)</f>
        <v>68.3</v>
      </c>
    </row>
    <row r="47" spans="1:10" ht="15.95" customHeight="1">
      <c r="A47" s="62" t="s">
        <v>471</v>
      </c>
      <c r="B47" s="70" t="s">
        <v>215</v>
      </c>
      <c r="C47" s="63">
        <f>INDEX(CDN!E:E,MATCH(B:B,CDN!C:C,0))</f>
        <v>2000</v>
      </c>
      <c r="D47" s="232">
        <f>ROUND(INDEX(CDN!I:I,MATCH('CDN Price Index'!B:B,CDN!C:C,0))*(1-$N$2)*(1-$N$3)*(1-$N$4),2)</f>
        <v>1214.18</v>
      </c>
      <c r="E47" s="72" t="s">
        <v>213</v>
      </c>
      <c r="F47" s="63">
        <f>INDEX(CDN!E:E,MATCH($E:$E,CDN!$C:$C,0))</f>
        <v>250</v>
      </c>
      <c r="G47" s="232">
        <f>ROUND(INDEX(CDN!I:I,MATCH($E:$E,CDN!$C:$C,0))*(1-$N$2)*(1-$N$3)*(1-$N$4),2)</f>
        <v>186.95</v>
      </c>
      <c r="H47" s="70" t="s">
        <v>214</v>
      </c>
      <c r="I47" s="63">
        <f>INDEX(CDN!E:E,MATCH($H:$H,CDN!$C:$C,0))</f>
        <v>100</v>
      </c>
      <c r="J47" s="233">
        <f>ROUND(INDEX(CDN!I:I,MATCH($H:$H,CDN!$C:$C,0))*(1-$N$2)*(1-$N$3)*(1-$N$4),2)</f>
        <v>80.099999999999994</v>
      </c>
    </row>
    <row r="48" spans="1:10" ht="15.95" customHeight="1">
      <c r="A48" s="64" t="s">
        <v>399</v>
      </c>
      <c r="B48" s="65" t="s">
        <v>212</v>
      </c>
      <c r="C48" s="69">
        <f>INDEX(CDN!E:E,MATCH(B:B,CDN!C:C,0))</f>
        <v>1500</v>
      </c>
      <c r="D48" s="230">
        <f>ROUND(INDEX(CDN!I:I,MATCH('CDN Price Index'!B:B,CDN!C:C,0))*(1-$N$2)*(1-$N$3)*(1-$N$4),2)</f>
        <v>1011.45</v>
      </c>
      <c r="E48" s="67" t="s">
        <v>210</v>
      </c>
      <c r="F48" s="69">
        <f>INDEX(CDN!E:E,MATCH($E:$E,CDN!$C:$C,0))</f>
        <v>210</v>
      </c>
      <c r="G48" s="230">
        <f>ROUND(INDEX(CDN!I:I,MATCH($E:$E,CDN!$C:$C,0))*(1-$N$2)*(1-$N$3)*(1-$N$4),2)</f>
        <v>186.95</v>
      </c>
      <c r="H48" s="65" t="s">
        <v>211</v>
      </c>
      <c r="I48" s="69">
        <f>INDEX(CDN!E:E,MATCH($H:$H,CDN!$C:$C,0))</f>
        <v>100</v>
      </c>
      <c r="J48" s="231">
        <f>ROUND(INDEX(CDN!I:I,MATCH($H:$H,CDN!$C:$C,0))*(1-$N$2)*(1-$N$3)*(1-$N$4),2)</f>
        <v>97.4</v>
      </c>
    </row>
    <row r="49" spans="1:10" ht="15.95" customHeight="1" thickBot="1">
      <c r="A49" s="80" t="s">
        <v>392</v>
      </c>
      <c r="B49" s="81" t="s">
        <v>209</v>
      </c>
      <c r="C49" s="82">
        <f>INDEX(CDN!E:E,MATCH(B:B,CDN!C:C,0))</f>
        <v>1000</v>
      </c>
      <c r="D49" s="239">
        <f>ROUND(INDEX(CDN!I:I,MATCH('CDN Price Index'!B:B,CDN!C:C,0))*(1-$N$2)*(1-$N$3)*(1-$N$4),2)</f>
        <v>867.58</v>
      </c>
      <c r="E49" s="83" t="s">
        <v>207</v>
      </c>
      <c r="F49" s="82">
        <f>INDEX(CDN!E:E,MATCH($E:$E,CDN!$C:$C,0))</f>
        <v>165</v>
      </c>
      <c r="G49" s="239">
        <f>ROUND(INDEX(CDN!I:I,MATCH($E:$E,CDN!$C:$C,0))*(1-$N$2)*(1-$N$3)*(1-$N$4),2)</f>
        <v>186.95</v>
      </c>
      <c r="H49" s="81" t="s">
        <v>208</v>
      </c>
      <c r="I49" s="82">
        <f>INDEX(CDN!E:E,MATCH($H:$H,CDN!$C:$C,0))</f>
        <v>50</v>
      </c>
      <c r="J49" s="240">
        <f>ROUND(INDEX(CDN!I:I,MATCH($H:$H,CDN!$C:$C,0))*(1-$N$2)*(1-$N$3)*(1-$N$4),2)</f>
        <v>61.98</v>
      </c>
    </row>
    <row r="50" spans="1:10" ht="15.95" customHeight="1" thickBot="1">
      <c r="A50" s="297" t="s">
        <v>473</v>
      </c>
      <c r="B50" s="298"/>
      <c r="C50" s="298"/>
      <c r="D50" s="298"/>
      <c r="E50" s="298"/>
      <c r="F50" s="298"/>
      <c r="G50" s="298"/>
      <c r="H50" s="298"/>
      <c r="I50" s="298"/>
      <c r="J50" s="299"/>
    </row>
    <row r="51" spans="1:10" ht="15.95" customHeight="1" thickBot="1">
      <c r="A51" s="27"/>
      <c r="B51" s="285" t="s">
        <v>448</v>
      </c>
      <c r="C51" s="286"/>
      <c r="D51" s="287"/>
      <c r="E51" s="285" t="s">
        <v>1124</v>
      </c>
      <c r="F51" s="286"/>
      <c r="G51" s="287"/>
      <c r="H51" s="285" t="s">
        <v>441</v>
      </c>
      <c r="I51" s="286"/>
      <c r="J51" s="287"/>
    </row>
    <row r="52" spans="1:10" ht="15.95" customHeight="1" thickBot="1">
      <c r="A52" s="57" t="s">
        <v>439</v>
      </c>
      <c r="B52" s="58" t="s">
        <v>438</v>
      </c>
      <c r="C52" s="59" t="s">
        <v>388</v>
      </c>
      <c r="D52" s="60" t="s">
        <v>389</v>
      </c>
      <c r="E52" s="58" t="s">
        <v>438</v>
      </c>
      <c r="F52" s="61" t="s">
        <v>388</v>
      </c>
      <c r="G52" s="60" t="s">
        <v>389</v>
      </c>
      <c r="H52" s="58" t="s">
        <v>438</v>
      </c>
      <c r="I52" s="61" t="s">
        <v>388</v>
      </c>
      <c r="J52" s="60" t="s">
        <v>389</v>
      </c>
    </row>
    <row r="53" spans="1:10" ht="15.95" customHeight="1">
      <c r="A53" s="171" t="s">
        <v>472</v>
      </c>
      <c r="B53" s="172" t="s">
        <v>205</v>
      </c>
      <c r="C53" s="173">
        <f>INDEX(CDN!E:E,MATCH(B:B,CDN!C:C,0))</f>
        <v>2300</v>
      </c>
      <c r="D53" s="241">
        <f>ROUND(INDEX(CDN!I:I,MATCH('CDN Price Index'!B:B,CDN!C:C,0))*(1-$N$2)*(1-$N$3)*(1-$N$4),2)</f>
        <v>523.13</v>
      </c>
      <c r="E53" s="192" t="s">
        <v>203</v>
      </c>
      <c r="F53" s="174">
        <f>INDEX(CDN!E:E,MATCH($E:$E,CDN!$C:$C,0))</f>
        <v>282</v>
      </c>
      <c r="G53" s="241">
        <f>ROUND(INDEX(CDN!I:I,MATCH($E:$E,CDN!$C:$C,0))*(1-$N$2)*(1-$N$3)*(1-$N$4),2)</f>
        <v>77.67</v>
      </c>
      <c r="H53" s="172" t="s">
        <v>204</v>
      </c>
      <c r="I53" s="173">
        <f>INDEX(CDN!E:E,MATCH($H:$H,CDN!$C:$C,0))</f>
        <v>40</v>
      </c>
      <c r="J53" s="242">
        <f>ROUND(INDEX(CDN!I:I,MATCH($H:$H,CDN!$C:$C,0))*(1-$N$2)*(1-$N$3)*(1-$N$4),2)</f>
        <v>11.4</v>
      </c>
    </row>
    <row r="54" spans="1:10" ht="15.95" customHeight="1">
      <c r="A54" s="62" t="s">
        <v>400</v>
      </c>
      <c r="B54" s="70" t="s">
        <v>202</v>
      </c>
      <c r="C54" s="63">
        <f>INDEX(CDN!E:E,MATCH(B:B,CDN!C:C,0))</f>
        <v>1600</v>
      </c>
      <c r="D54" s="232">
        <f>ROUND(INDEX(CDN!I:I,MATCH('CDN Price Index'!B:B,CDN!C:C,0))*(1-$N$2)*(1-$N$3)*(1-$N$4),2)</f>
        <v>397.91</v>
      </c>
      <c r="E54" s="72" t="s">
        <v>200</v>
      </c>
      <c r="F54" s="85">
        <f>INDEX(CDN!E:E,MATCH($E:$E,CDN!$C:$C,0))</f>
        <v>258</v>
      </c>
      <c r="G54" s="232">
        <f>ROUND(INDEX(CDN!I:I,MATCH($E:$E,CDN!$C:$C,0))*(1-$N$2)*(1-$N$3)*(1-$N$4),2)</f>
        <v>77.67</v>
      </c>
      <c r="H54" s="70" t="s">
        <v>201</v>
      </c>
      <c r="I54" s="63">
        <f>INDEX(CDN!E:E,MATCH($H:$H,CDN!$C:$C,0))</f>
        <v>40</v>
      </c>
      <c r="J54" s="233">
        <f>ROUND(INDEX(CDN!I:I,MATCH($H:$H,CDN!$C:$C,0))*(1-$N$2)*(1-$N$3)*(1-$N$4),2)</f>
        <v>12.5</v>
      </c>
    </row>
    <row r="55" spans="1:10" ht="15.95" customHeight="1">
      <c r="A55" s="64" t="s">
        <v>474</v>
      </c>
      <c r="B55" s="65" t="s">
        <v>199</v>
      </c>
      <c r="C55" s="69">
        <f>INDEX(CDN!E:E,MATCH(B:B,CDN!C:C,0))</f>
        <v>1000</v>
      </c>
      <c r="D55" s="230">
        <f>ROUND(INDEX(CDN!I:I,MATCH('CDN Price Index'!B:B,CDN!C:C,0))*(1-$N$2)*(1-$N$3)*(1-$N$4),2)</f>
        <v>263.18</v>
      </c>
      <c r="E55" s="67" t="s">
        <v>197</v>
      </c>
      <c r="F55" s="84">
        <f>INDEX(CDN!E:E,MATCH($E:$E,CDN!$C:$C,0))</f>
        <v>240</v>
      </c>
      <c r="G55" s="230">
        <f>ROUND(INDEX(CDN!I:I,MATCH($E:$E,CDN!$C:$C,0))*(1-$N$2)*(1-$N$3)*(1-$N$4),2)</f>
        <v>77.67</v>
      </c>
      <c r="H55" s="65" t="s">
        <v>198</v>
      </c>
      <c r="I55" s="69">
        <f>INDEX(CDN!E:E,MATCH($H:$H,CDN!$C:$C,0))</f>
        <v>40</v>
      </c>
      <c r="J55" s="231">
        <f>ROUND(INDEX(CDN!I:I,MATCH($H:$H,CDN!$C:$C,0))*(1-$N$2)*(1-$N$3)*(1-$N$4),2)</f>
        <v>13.29</v>
      </c>
    </row>
    <row r="56" spans="1:10" ht="15.95" customHeight="1">
      <c r="A56" s="62" t="s">
        <v>471</v>
      </c>
      <c r="B56" s="70" t="s">
        <v>196</v>
      </c>
      <c r="C56" s="63">
        <f>INDEX(CDN!E:E,MATCH(B:B,CDN!C:C,0))</f>
        <v>1000</v>
      </c>
      <c r="D56" s="232">
        <f>ROUND(INDEX(CDN!I:I,MATCH('CDN Price Index'!B:B,CDN!C:C,0))*(1-$N$2)*(1-$N$3)*(1-$N$4),2)</f>
        <v>309.14</v>
      </c>
      <c r="E56" s="72" t="s">
        <v>194</v>
      </c>
      <c r="F56" s="243">
        <f>INDEX(CDN!E:E,MATCH($E:$E,CDN!$C:$C,0))</f>
        <v>207</v>
      </c>
      <c r="G56" s="232">
        <f>ROUND(INDEX(CDN!I:I,MATCH($E:$E,CDN!$C:$C,0))*(1-$N$2)*(1-$N$3)*(1-$N$4),2)</f>
        <v>77.67</v>
      </c>
      <c r="H56" s="72" t="s">
        <v>195</v>
      </c>
      <c r="I56" s="63">
        <f>INDEX(CDN!E:E,MATCH($H:$H,CDN!$C:$C,0))</f>
        <v>40</v>
      </c>
      <c r="J56" s="233">
        <f>ROUND(INDEX(CDN!I:I,MATCH($H:$H,CDN!$C:$C,0))*(1-$N$2)*(1-$N$3)*(1-$N$4),2)</f>
        <v>15.68</v>
      </c>
    </row>
    <row r="57" spans="1:10" ht="15.95" customHeight="1">
      <c r="A57" s="64" t="s">
        <v>470</v>
      </c>
      <c r="B57" s="65" t="s">
        <v>193</v>
      </c>
      <c r="C57" s="69">
        <f>INDEX(CDN!E:E,MATCH(B:B,CDN!C:C,0))</f>
        <v>800</v>
      </c>
      <c r="D57" s="230">
        <f>ROUND(INDEX(CDN!I:I,MATCH('CDN Price Index'!B:B,CDN!C:C,0))*(1-$N$2)*(1-$N$3)*(1-$N$4),2)</f>
        <v>251.83</v>
      </c>
      <c r="E57" s="67" t="s">
        <v>191</v>
      </c>
      <c r="F57" s="244">
        <f>INDEX(CDN!E:E,MATCH($E:$E,CDN!$C:$C,0))</f>
        <v>180</v>
      </c>
      <c r="G57" s="230">
        <f>ROUND(INDEX(CDN!I:I,MATCH($E:$E,CDN!$C:$C,0))*(1-$N$2)*(1-$N$3)*(1-$N$4),2)</f>
        <v>68.61</v>
      </c>
      <c r="H57" s="67" t="s">
        <v>192</v>
      </c>
      <c r="I57" s="69">
        <f>INDEX(CDN!E:E,MATCH($H:$H,CDN!$C:$C,0))</f>
        <v>40</v>
      </c>
      <c r="J57" s="231">
        <f>ROUND(INDEX(CDN!I:I,MATCH($H:$H,CDN!$C:$C,0))*(1-$N$2)*(1-$N$3)*(1-$N$4),2)</f>
        <v>16.63</v>
      </c>
    </row>
    <row r="58" spans="1:10" ht="15.95" customHeight="1">
      <c r="A58" s="62" t="s">
        <v>469</v>
      </c>
      <c r="B58" s="70" t="s">
        <v>190</v>
      </c>
      <c r="C58" s="63">
        <f>INDEX(CDN!E:E,MATCH(B:B,CDN!C:C,0))</f>
        <v>1000</v>
      </c>
      <c r="D58" s="232">
        <f>ROUND(INDEX(CDN!I:I,MATCH('CDN Price Index'!B:B,CDN!C:C,0))*(1-$N$2)*(1-$N$3)*(1-$N$4),2)</f>
        <v>284.58</v>
      </c>
      <c r="E58" s="72" t="s">
        <v>188</v>
      </c>
      <c r="F58" s="243">
        <f>INDEX(CDN!E:E,MATCH($E:$E,CDN!$C:$C,0))</f>
        <v>225</v>
      </c>
      <c r="G58" s="232">
        <f>ROUND(INDEX(CDN!I:I,MATCH($E:$E,CDN!$C:$C,0))*(1-$N$2)*(1-$N$3)*(1-$N$4),2)</f>
        <v>77.67</v>
      </c>
      <c r="H58" s="72" t="s">
        <v>189</v>
      </c>
      <c r="I58" s="63">
        <f>INDEX(CDN!E:E,MATCH($H:$H,CDN!$C:$C,0))</f>
        <v>40</v>
      </c>
      <c r="J58" s="233">
        <f>ROUND(INDEX(CDN!I:I,MATCH($H:$H,CDN!$C:$C,0))*(1-$N$2)*(1-$N$3)*(1-$N$4),2)</f>
        <v>14.27</v>
      </c>
    </row>
    <row r="59" spans="1:10" ht="15.95" customHeight="1">
      <c r="A59" s="64" t="s">
        <v>401</v>
      </c>
      <c r="B59" s="65" t="s">
        <v>187</v>
      </c>
      <c r="C59" s="69">
        <f>INDEX(CDN!E:E,MATCH(B:B,CDN!C:C,0))</f>
        <v>800</v>
      </c>
      <c r="D59" s="230">
        <f>ROUND(INDEX(CDN!I:I,MATCH('CDN Price Index'!B:B,CDN!C:C,0))*(1-$N$2)*(1-$N$3)*(1-$N$4),2)</f>
        <v>285.77999999999997</v>
      </c>
      <c r="E59" s="67" t="s">
        <v>185</v>
      </c>
      <c r="F59" s="244">
        <f>INDEX(CDN!E:E,MATCH($E:$E,CDN!$C:$C,0))</f>
        <v>179</v>
      </c>
      <c r="G59" s="230">
        <f>ROUND(INDEX(CDN!I:I,MATCH($E:$E,CDN!$C:$C,0))*(1-$N$2)*(1-$N$3)*(1-$N$4),2)</f>
        <v>77.67</v>
      </c>
      <c r="H59" s="67" t="s">
        <v>186</v>
      </c>
      <c r="I59" s="69">
        <f>INDEX(CDN!E:E,MATCH($H:$H,CDN!$C:$C,0))</f>
        <v>40</v>
      </c>
      <c r="J59" s="231">
        <f>ROUND(INDEX(CDN!I:I,MATCH($H:$H,CDN!$C:$C,0))*(1-$N$2)*(1-$N$3)*(1-$N$4),2)</f>
        <v>18</v>
      </c>
    </row>
    <row r="60" spans="1:10" ht="15.95" customHeight="1">
      <c r="A60" s="62" t="s">
        <v>468</v>
      </c>
      <c r="B60" s="70" t="s">
        <v>184</v>
      </c>
      <c r="C60" s="63">
        <f>INDEX(CDN!E:E,MATCH(B:B,CDN!C:C,0))</f>
        <v>700</v>
      </c>
      <c r="D60" s="232">
        <f>ROUND(INDEX(CDN!I:I,MATCH('CDN Price Index'!B:B,CDN!C:C,0))*(1-$N$2)*(1-$N$3)*(1-$N$4),2)</f>
        <v>270.81</v>
      </c>
      <c r="E60" s="72" t="s">
        <v>182</v>
      </c>
      <c r="F60" s="243">
        <f>INDEX(CDN!E:E,MATCH($E:$E,CDN!$C:$C,0))</f>
        <v>166</v>
      </c>
      <c r="G60" s="232">
        <f>ROUND(INDEX(CDN!I:I,MATCH($E:$E,CDN!$C:$C,0))*(1-$N$2)*(1-$N$3)*(1-$N$4),2)</f>
        <v>77.67</v>
      </c>
      <c r="H60" s="72" t="s">
        <v>183</v>
      </c>
      <c r="I60" s="63">
        <f>INDEX(CDN!E:E,MATCH($H:$H,CDN!$C:$C,0))</f>
        <v>40</v>
      </c>
      <c r="J60" s="233">
        <f>ROUND(INDEX(CDN!I:I,MATCH($H:$H,CDN!$C:$C,0))*(1-$N$2)*(1-$N$3)*(1-$N$4),2)</f>
        <v>19.46</v>
      </c>
    </row>
    <row r="61" spans="1:10" ht="15.95" customHeight="1">
      <c r="A61" s="64" t="s">
        <v>566</v>
      </c>
      <c r="B61" s="65" t="s">
        <v>567</v>
      </c>
      <c r="C61" s="69">
        <f>INDEX(CDN!E:E,MATCH(B:B,CDN!C:C,0))</f>
        <v>700</v>
      </c>
      <c r="D61" s="230">
        <f>ROUND(INDEX(CDN!I:I,MATCH('CDN Price Index'!B:B,CDN!C:C,0))*(1-$N$2)*(1-$N$3)*(1-$N$4),2)</f>
        <v>270.81</v>
      </c>
      <c r="E61" s="67" t="s">
        <v>569</v>
      </c>
      <c r="F61" s="244">
        <f>INDEX(CDN!E:E,MATCH($E:$E,CDN!$C:$C,0))</f>
        <v>144</v>
      </c>
      <c r="G61" s="230">
        <f>ROUND(INDEX(CDN!I:I,MATCH($E:$E,CDN!$C:$C,0))*(1-$N$2)*(1-$N$3)*(1-$N$4),2)</f>
        <v>77.67</v>
      </c>
      <c r="H61" s="67" t="s">
        <v>568</v>
      </c>
      <c r="I61" s="69">
        <f>INDEX(CDN!E:E,MATCH($H:$H,CDN!$C:$C,0))</f>
        <v>40</v>
      </c>
      <c r="J61" s="231">
        <f>ROUND(INDEX(CDN!I:I,MATCH($H:$H,CDN!$C:$C,0))*(1-$N$2)*(1-$N$3)*(1-$N$4),2)</f>
        <v>19.46</v>
      </c>
    </row>
    <row r="62" spans="1:10" ht="15.95" customHeight="1">
      <c r="A62" s="62" t="s">
        <v>467</v>
      </c>
      <c r="B62" s="70" t="s">
        <v>181</v>
      </c>
      <c r="C62" s="63">
        <f>INDEX(CDN!E:E,MATCH(B:B,CDN!C:C,0))</f>
        <v>700</v>
      </c>
      <c r="D62" s="232">
        <f>ROUND(INDEX(CDN!I:I,MATCH('CDN Price Index'!B:B,CDN!C:C,0))*(1-$N$2)*(1-$N$3)*(1-$N$4),2)</f>
        <v>317.83</v>
      </c>
      <c r="E62" s="72" t="s">
        <v>179</v>
      </c>
      <c r="F62" s="243">
        <f>INDEX(CDN!E:E,MATCH($E:$E,CDN!$C:$C,0))</f>
        <v>131</v>
      </c>
      <c r="G62" s="232">
        <f>ROUND(INDEX(CDN!I:I,MATCH($E:$E,CDN!$C:$C,0))*(1-$N$2)*(1-$N$3)*(1-$N$4),2)</f>
        <v>68.61</v>
      </c>
      <c r="H62" s="72" t="s">
        <v>180</v>
      </c>
      <c r="I62" s="63">
        <f>INDEX(CDN!E:E,MATCH($H:$H,CDN!$C:$C,0))</f>
        <v>40</v>
      </c>
      <c r="J62" s="233">
        <f>ROUND(INDEX(CDN!I:I,MATCH($H:$H,CDN!$C:$C,0))*(1-$N$2)*(1-$N$3)*(1-$N$4),2)</f>
        <v>22.81</v>
      </c>
    </row>
    <row r="63" spans="1:10" ht="15.95" customHeight="1">
      <c r="A63" s="64" t="s">
        <v>466</v>
      </c>
      <c r="B63" s="65" t="s">
        <v>178</v>
      </c>
      <c r="C63" s="69">
        <f>INDEX(CDN!E:E,MATCH(B:B,CDN!C:C,0))</f>
        <v>400</v>
      </c>
      <c r="D63" s="230">
        <f>ROUND(INDEX(CDN!I:I,MATCH('CDN Price Index'!B:B,CDN!C:C,0))*(1-$N$2)*(1-$N$3)*(1-$N$4),2)</f>
        <v>221.38</v>
      </c>
      <c r="E63" s="67" t="s">
        <v>176</v>
      </c>
      <c r="F63" s="244">
        <f>INDEX(CDN!E:E,MATCH($E:$E,CDN!$C:$C,0))</f>
        <v>107</v>
      </c>
      <c r="G63" s="230">
        <f>ROUND(INDEX(CDN!I:I,MATCH($E:$E,CDN!$C:$C,0))*(1-$N$2)*(1-$N$3)*(1-$N$4),2)</f>
        <v>68.61</v>
      </c>
      <c r="H63" s="67" t="s">
        <v>177</v>
      </c>
      <c r="I63" s="69">
        <f>INDEX(CDN!E:E,MATCH($H:$H,CDN!$C:$C,0))</f>
        <v>40</v>
      </c>
      <c r="J63" s="231">
        <f>ROUND(INDEX(CDN!I:I,MATCH($H:$H,CDN!$C:$C,0))*(1-$N$2)*(1-$N$3)*(1-$N$4),2)</f>
        <v>28.45</v>
      </c>
    </row>
    <row r="64" spans="1:10" ht="15.95" customHeight="1">
      <c r="A64" s="62" t="s">
        <v>462</v>
      </c>
      <c r="B64" s="70" t="s">
        <v>175</v>
      </c>
      <c r="C64" s="63">
        <f>INDEX(CDN!E:E,MATCH(B:B,CDN!C:C,0))</f>
        <v>600</v>
      </c>
      <c r="D64" s="232">
        <f>ROUND(INDEX(CDN!I:I,MATCH('CDN Price Index'!B:B,CDN!C:C,0))*(1-$N$2)*(1-$N$3)*(1-$N$4),2)</f>
        <v>309.2</v>
      </c>
      <c r="E64" s="72" t="s">
        <v>791</v>
      </c>
      <c r="F64" s="243">
        <f>INDEX(CDN!E:E,MATCH($E:$E,CDN!$C:$C,0))</f>
        <v>100</v>
      </c>
      <c r="G64" s="232">
        <f>ROUND(INDEX(CDN!I:I,MATCH($E:$E,CDN!$C:$C,0))*(1-$N$2)*(1-$N$3)*(1-$N$4),2)</f>
        <v>57.1</v>
      </c>
      <c r="H64" s="72" t="s">
        <v>174</v>
      </c>
      <c r="I64" s="63">
        <f>INDEX(CDN!E:E,MATCH($H:$H,CDN!$C:$C,0))</f>
        <v>40</v>
      </c>
      <c r="J64" s="233">
        <f>ROUND(INDEX(CDN!I:I,MATCH($H:$H,CDN!$C:$C,0))*(1-$N$2)*(1-$N$3)*(1-$N$4),2)</f>
        <v>27.99</v>
      </c>
    </row>
    <row r="65" spans="1:10" ht="15.95" customHeight="1">
      <c r="A65" s="64" t="s">
        <v>465</v>
      </c>
      <c r="B65" s="65" t="s">
        <v>173</v>
      </c>
      <c r="C65" s="69">
        <f>INDEX(CDN!E:E,MATCH(B:B,CDN!C:C,0))</f>
        <v>500</v>
      </c>
      <c r="D65" s="230">
        <f>ROUND(INDEX(CDN!I:I,MATCH('CDN Price Index'!B:B,CDN!C:C,0))*(1-$N$2)*(1-$N$3)*(1-$N$4),2)</f>
        <v>314.06</v>
      </c>
      <c r="E65" s="67" t="s">
        <v>792</v>
      </c>
      <c r="F65" s="244">
        <f>INDEX(CDN!E:E,MATCH($E:$E,CDN!$C:$C,0))</f>
        <v>100</v>
      </c>
      <c r="G65" s="230">
        <f>ROUND(INDEX(CDN!I:I,MATCH($E:$E,CDN!$C:$C,0))*(1-$N$2)*(1-$N$3)*(1-$N$4),2)</f>
        <v>68.64</v>
      </c>
      <c r="H65" s="67" t="s">
        <v>172</v>
      </c>
      <c r="I65" s="69">
        <f>INDEX(CDN!E:E,MATCH($H:$H,CDN!$C:$C,0))</f>
        <v>40</v>
      </c>
      <c r="J65" s="231">
        <f>ROUND(INDEX(CDN!I:I,MATCH($H:$H,CDN!$C:$C,0))*(1-$N$2)*(1-$N$3)*(1-$N$4),2)</f>
        <v>27.29</v>
      </c>
    </row>
    <row r="66" spans="1:10" ht="15.95" customHeight="1">
      <c r="A66" s="62" t="s">
        <v>1310</v>
      </c>
      <c r="B66" s="70" t="s">
        <v>1293</v>
      </c>
      <c r="C66" s="63">
        <f>INDEX(CDN!E:E,MATCH(B:B,CDN!C:C,0))</f>
        <v>400</v>
      </c>
      <c r="D66" s="232">
        <f>ROUND(INDEX(CDN!I:I,MATCH('CDN Price Index'!B:B,CDN!C:C,0))*(1-$N$2)*(1-$N$3)*(1-$N$4),2)</f>
        <v>263.77999999999997</v>
      </c>
      <c r="E66" s="72" t="s">
        <v>1298</v>
      </c>
      <c r="F66" s="243">
        <f>INDEX(CDN!E:E,MATCH($E:$E,CDN!$C:$C,0))</f>
        <v>100</v>
      </c>
      <c r="G66" s="232">
        <f>ROUND(INDEX(CDN!I:I,MATCH($E:$E,CDN!$C:$C,0))*(1-$N$2)*(1-$N$3)*(1-$N$4),2)</f>
        <v>79.75</v>
      </c>
      <c r="H66" s="72" t="s">
        <v>1296</v>
      </c>
      <c r="I66" s="63">
        <f>INDEX(CDN!E:E,MATCH($H:$H,CDN!$C:$C,0))</f>
        <v>40</v>
      </c>
      <c r="J66" s="233">
        <f>ROUND(INDEX(CDN!I:I,MATCH($H:$H,CDN!$C:$C,0))*(1-$N$2)*(1-$N$3)*(1-$N$4),2)</f>
        <v>34.979999999999997</v>
      </c>
    </row>
    <row r="67" spans="1:10" ht="15.95" customHeight="1">
      <c r="A67" s="64" t="s">
        <v>402</v>
      </c>
      <c r="B67" s="65" t="s">
        <v>171</v>
      </c>
      <c r="C67" s="69">
        <f>INDEX(CDN!E:E,MATCH(B:B,CDN!C:C,0))</f>
        <v>400</v>
      </c>
      <c r="D67" s="230">
        <f>ROUND(INDEX(CDN!I:I,MATCH('CDN Price Index'!B:B,CDN!C:C,0))*(1-$N$2)*(1-$N$3)*(1-$N$4),2)</f>
        <v>266.39</v>
      </c>
      <c r="E67" s="67" t="s">
        <v>793</v>
      </c>
      <c r="F67" s="244">
        <f>INDEX(CDN!E:E,MATCH($E:$E,CDN!$C:$C,0))</f>
        <v>100</v>
      </c>
      <c r="G67" s="230">
        <f>ROUND(INDEX(CDN!I:I,MATCH($E:$E,CDN!$C:$C,0))*(1-$N$2)*(1-$N$3)*(1-$N$4),2)</f>
        <v>80.91</v>
      </c>
      <c r="H67" s="67" t="s">
        <v>170</v>
      </c>
      <c r="I67" s="69">
        <f>INDEX(CDN!E:E,MATCH($H:$H,CDN!$C:$C,0))</f>
        <v>40</v>
      </c>
      <c r="J67" s="231">
        <f>ROUND(INDEX(CDN!I:I,MATCH($H:$H,CDN!$C:$C,0))*(1-$N$2)*(1-$N$3)*(1-$N$4),2)</f>
        <v>35.130000000000003</v>
      </c>
    </row>
    <row r="68" spans="1:10" ht="15.95" customHeight="1">
      <c r="A68" s="62" t="s">
        <v>403</v>
      </c>
      <c r="B68" s="70" t="s">
        <v>169</v>
      </c>
      <c r="C68" s="63">
        <f>INDEX(CDN!E:E,MATCH(B:B,CDN!C:C,0))</f>
        <v>300</v>
      </c>
      <c r="D68" s="232">
        <f>ROUND(INDEX(CDN!I:I,MATCH('CDN Price Index'!B:B,CDN!C:C,0))*(1-$N$2)*(1-$N$3)*(1-$N$4),2)</f>
        <v>295.37</v>
      </c>
      <c r="E68" s="72"/>
      <c r="F68" s="243"/>
      <c r="G68" s="232"/>
      <c r="H68" s="72" t="s">
        <v>168</v>
      </c>
      <c r="I68" s="63">
        <f>INDEX(CDN!E:E,MATCH($H:$H,CDN!$C:$C,0))</f>
        <v>40</v>
      </c>
      <c r="J68" s="233">
        <f>ROUND(INDEX(CDN!I:I,MATCH($H:$H,CDN!$C:$C,0))*(1-$N$2)*(1-$N$3)*(1-$N$4),2)</f>
        <v>52.64</v>
      </c>
    </row>
    <row r="69" spans="1:10" ht="15.95" customHeight="1">
      <c r="A69" s="64" t="s">
        <v>404</v>
      </c>
      <c r="B69" s="65" t="s">
        <v>167</v>
      </c>
      <c r="C69" s="69">
        <f>INDEX(CDN!E:E,MATCH(B:B,CDN!C:C,0))</f>
        <v>300</v>
      </c>
      <c r="D69" s="230">
        <f>ROUND(INDEX(CDN!I:I,MATCH('CDN Price Index'!B:B,CDN!C:C,0))*(1-$N$2)*(1-$N$3)*(1-$N$4),2)</f>
        <v>384.98</v>
      </c>
      <c r="E69" s="67"/>
      <c r="F69" s="84"/>
      <c r="G69" s="230"/>
      <c r="H69" s="65" t="s">
        <v>166</v>
      </c>
      <c r="I69" s="69">
        <f>INDEX(CDN!E:E,MATCH($H:$H,CDN!$C:$C,0))</f>
        <v>40</v>
      </c>
      <c r="J69" s="231">
        <f>ROUND(INDEX(CDN!I:I,MATCH($H:$H,CDN!$C:$C,0))*(1-$N$2)*(1-$N$3)*(1-$N$4),2)</f>
        <v>67.2</v>
      </c>
    </row>
    <row r="70" spans="1:10" ht="15.95" customHeight="1">
      <c r="A70" s="62" t="s">
        <v>464</v>
      </c>
      <c r="B70" s="70" t="s">
        <v>314</v>
      </c>
      <c r="C70" s="63">
        <f>INDEX(CDN!E:E,MATCH(B:B,CDN!C:C,0))</f>
        <v>300</v>
      </c>
      <c r="D70" s="232">
        <f>ROUND(INDEX(CDN!I:I,MATCH('CDN Price Index'!B:B,CDN!C:C,0))*(1-$N$2)*(1-$N$3)*(1-$N$4),2)</f>
        <v>320.47000000000003</v>
      </c>
      <c r="E70" s="72"/>
      <c r="F70" s="243"/>
      <c r="G70" s="232"/>
      <c r="H70" s="72" t="s">
        <v>315</v>
      </c>
      <c r="I70" s="63">
        <f>INDEX(CDN!E:E,MATCH($H:$H,CDN!$C:$C,0))</f>
        <v>40</v>
      </c>
      <c r="J70" s="233">
        <f>ROUND(INDEX(CDN!I:I,MATCH($H:$H,CDN!$C:$C,0))*(1-$N$2)*(1-$N$3)*(1-$N$4),2)</f>
        <v>53.42</v>
      </c>
    </row>
    <row r="71" spans="1:10" ht="15.95" customHeight="1">
      <c r="A71" s="64" t="s">
        <v>531</v>
      </c>
      <c r="B71" s="65" t="s">
        <v>496</v>
      </c>
      <c r="C71" s="69">
        <f>INDEX(CDN!E:E,MATCH(B:B,CDN!C:C,0))</f>
        <v>300</v>
      </c>
      <c r="D71" s="230">
        <f>ROUND(INDEX(CDN!I:I,MATCH('CDN Price Index'!B:B,CDN!C:C,0))*(1-$N$2)*(1-$N$3)*(1-$N$4),2)</f>
        <v>342.52</v>
      </c>
      <c r="E71" s="67"/>
      <c r="F71" s="244"/>
      <c r="G71" s="230"/>
      <c r="H71" s="67" t="s">
        <v>497</v>
      </c>
      <c r="I71" s="69">
        <f>INDEX(CDN!E:E,MATCH($H:$H,CDN!$C:$C,0))</f>
        <v>40</v>
      </c>
      <c r="J71" s="231">
        <f>ROUND(INDEX(CDN!I:I,MATCH($H:$H,CDN!$C:$C,0))*(1-$N$2)*(1-$N$3)*(1-$N$4),2)</f>
        <v>56.39</v>
      </c>
    </row>
    <row r="72" spans="1:10" ht="15.95" customHeight="1">
      <c r="A72" s="62" t="s">
        <v>405</v>
      </c>
      <c r="B72" s="70" t="s">
        <v>165</v>
      </c>
      <c r="C72" s="63">
        <f>INDEX(CDN!E:E,MATCH(B:B,CDN!C:C,0))</f>
        <v>300</v>
      </c>
      <c r="D72" s="232">
        <f>ROUND(INDEX(CDN!I:I,MATCH('CDN Price Index'!B:B,CDN!C:C,0))*(1-$N$2)*(1-$N$3)*(1-$N$4),2)</f>
        <v>347.9</v>
      </c>
      <c r="E72" s="72"/>
      <c r="F72" s="243"/>
      <c r="G72" s="232"/>
      <c r="H72" s="72" t="s">
        <v>164</v>
      </c>
      <c r="I72" s="63">
        <f>INDEX(CDN!E:E,MATCH($H:$H,CDN!$C:$C,0))</f>
        <v>40</v>
      </c>
      <c r="J72" s="233">
        <f>ROUND(INDEX(CDN!I:I,MATCH($H:$H,CDN!$C:$C,0))*(1-$N$2)*(1-$N$3)*(1-$N$4),2)</f>
        <v>58.48</v>
      </c>
    </row>
    <row r="73" spans="1:10" ht="15.95" customHeight="1">
      <c r="A73" s="64" t="s">
        <v>406</v>
      </c>
      <c r="B73" s="65" t="s">
        <v>316</v>
      </c>
      <c r="C73" s="69">
        <f>INDEX(CDN!E:E,MATCH(B:B,CDN!C:C,0))</f>
        <v>300</v>
      </c>
      <c r="D73" s="230">
        <f>ROUND(INDEX(CDN!I:I,MATCH('CDN Price Index'!B:B,CDN!C:C,0))*(1-$N$2)*(1-$N$3)*(1-$N$4),2)</f>
        <v>524.16</v>
      </c>
      <c r="E73" s="67"/>
      <c r="F73" s="244"/>
      <c r="G73" s="230"/>
      <c r="H73" s="67" t="s">
        <v>317</v>
      </c>
      <c r="I73" s="69">
        <f>INDEX(CDN!E:E,MATCH($H:$H,CDN!$C:$C,0))</f>
        <v>40</v>
      </c>
      <c r="J73" s="231">
        <f>ROUND(INDEX(CDN!I:I,MATCH($H:$H,CDN!$C:$C,0))*(1-$N$2)*(1-$N$3)*(1-$N$4),2)</f>
        <v>87.37</v>
      </c>
    </row>
    <row r="74" spans="1:10" ht="15.95" customHeight="1">
      <c r="A74" s="62" t="s">
        <v>407</v>
      </c>
      <c r="B74" s="70" t="s">
        <v>163</v>
      </c>
      <c r="C74" s="63">
        <f>INDEX(CDN!E:E,MATCH(B:B,CDN!C:C,0))</f>
        <v>300</v>
      </c>
      <c r="D74" s="232">
        <f>ROUND(INDEX(CDN!I:I,MATCH('CDN Price Index'!B:B,CDN!C:C,0))*(1-$N$2)*(1-$N$3)*(1-$N$4),2)</f>
        <v>539.28</v>
      </c>
      <c r="E74" s="72"/>
      <c r="F74" s="243"/>
      <c r="G74" s="232"/>
      <c r="H74" s="72" t="s">
        <v>162</v>
      </c>
      <c r="I74" s="63">
        <f>INDEX(CDN!E:E,MATCH($H:$H,CDN!$C:$C,0))</f>
        <v>40</v>
      </c>
      <c r="J74" s="233">
        <f>ROUND(INDEX(CDN!I:I,MATCH($H:$H,CDN!$C:$C,0))*(1-$N$2)*(1-$N$3)*(1-$N$4),2)</f>
        <v>89.64</v>
      </c>
    </row>
    <row r="75" spans="1:10" ht="15.95" customHeight="1">
      <c r="A75" s="64" t="s">
        <v>530</v>
      </c>
      <c r="B75" s="65" t="s">
        <v>494</v>
      </c>
      <c r="C75" s="69">
        <f>INDEX(CDN!E:E,MATCH(B:B,CDN!C:C,0))</f>
        <v>300</v>
      </c>
      <c r="D75" s="230">
        <f>ROUND(INDEX(CDN!I:I,MATCH('CDN Price Index'!B:B,CDN!C:C,0))*(1-$N$2)*(1-$N$3)*(1-$N$4),2)</f>
        <v>639.89</v>
      </c>
      <c r="E75" s="67"/>
      <c r="F75" s="244"/>
      <c r="G75" s="230"/>
      <c r="H75" s="67" t="s">
        <v>495</v>
      </c>
      <c r="I75" s="69">
        <f>INDEX(CDN!E:E,MATCH($H:$H,CDN!$C:$C,0))</f>
        <v>40</v>
      </c>
      <c r="J75" s="231">
        <f>ROUND(INDEX(CDN!I:I,MATCH($H:$H,CDN!$C:$C,0))*(1-$N$2)*(1-$N$3)*(1-$N$4),2)</f>
        <v>110.75</v>
      </c>
    </row>
    <row r="76" spans="1:10" ht="15.95" customHeight="1">
      <c r="A76" s="62" t="s">
        <v>408</v>
      </c>
      <c r="B76" s="70" t="s">
        <v>161</v>
      </c>
      <c r="C76" s="63">
        <f>INDEX(CDN!E:E,MATCH(B:B,CDN!C:C,0))</f>
        <v>300</v>
      </c>
      <c r="D76" s="232">
        <f>ROUND(INDEX(CDN!I:I,MATCH('CDN Price Index'!B:B,CDN!C:C,0))*(1-$N$2)*(1-$N$3)*(1-$N$4),2)</f>
        <v>645.83000000000004</v>
      </c>
      <c r="E76" s="72"/>
      <c r="F76" s="243"/>
      <c r="G76" s="232"/>
      <c r="H76" s="72" t="s">
        <v>160</v>
      </c>
      <c r="I76" s="63">
        <f>INDEX(CDN!E:E,MATCH($H:$H,CDN!$C:$C,0))</f>
        <v>40</v>
      </c>
      <c r="J76" s="233">
        <f>ROUND(INDEX(CDN!I:I,MATCH($H:$H,CDN!$C:$C,0))*(1-$N$2)*(1-$N$3)*(1-$N$4),2)</f>
        <v>117.65</v>
      </c>
    </row>
    <row r="77" spans="1:10" ht="15.95" customHeight="1">
      <c r="A77" s="64" t="s">
        <v>409</v>
      </c>
      <c r="B77" s="65" t="s">
        <v>159</v>
      </c>
      <c r="C77" s="69">
        <f>INDEX(CDN!E:E,MATCH(B:B,CDN!C:C,0))</f>
        <v>300</v>
      </c>
      <c r="D77" s="230">
        <f>ROUND(INDEX(CDN!I:I,MATCH('CDN Price Index'!B:B,CDN!C:C,0))*(1-$N$2)*(1-$N$3)*(1-$N$4),2)</f>
        <v>815.55</v>
      </c>
      <c r="E77" s="67"/>
      <c r="F77" s="244"/>
      <c r="G77" s="230"/>
      <c r="H77" s="67" t="s">
        <v>158</v>
      </c>
      <c r="I77" s="69">
        <f>INDEX(CDN!E:E,MATCH($H:$H,CDN!$C:$C,0))</f>
        <v>40</v>
      </c>
      <c r="J77" s="231">
        <f>ROUND(INDEX(CDN!I:I,MATCH($H:$H,CDN!$C:$C,0))*(1-$N$2)*(1-$N$3)*(1-$N$4),2)</f>
        <v>136.38999999999999</v>
      </c>
    </row>
    <row r="78" spans="1:10" ht="15.95" customHeight="1">
      <c r="A78" s="62" t="s">
        <v>410</v>
      </c>
      <c r="B78" s="70" t="s">
        <v>157</v>
      </c>
      <c r="C78" s="63">
        <f>INDEX(CDN!E:E,MATCH(B:B,CDN!C:C,0))</f>
        <v>300</v>
      </c>
      <c r="D78" s="232">
        <f>ROUND(INDEX(CDN!I:I,MATCH('CDN Price Index'!B:B,CDN!C:C,0))*(1-$N$2)*(1-$N$3)*(1-$N$4),2)</f>
        <v>1285.5</v>
      </c>
      <c r="E78" s="72"/>
      <c r="F78" s="243"/>
      <c r="G78" s="232"/>
      <c r="H78" s="72" t="s">
        <v>156</v>
      </c>
      <c r="I78" s="63">
        <f>INDEX(CDN!E:E,MATCH($H:$H,CDN!$C:$C,0))</f>
        <v>40</v>
      </c>
      <c r="J78" s="233">
        <f>ROUND(INDEX(CDN!I:I,MATCH($H:$H,CDN!$C:$C,0))*(1-$N$2)*(1-$N$3)*(1-$N$4),2)</f>
        <v>234.53</v>
      </c>
    </row>
    <row r="79" spans="1:10" ht="15.95" customHeight="1">
      <c r="A79" s="64" t="s">
        <v>411</v>
      </c>
      <c r="B79" s="65" t="s">
        <v>155</v>
      </c>
      <c r="C79" s="69">
        <f>INDEX(CDN!E:E,MATCH(B:B,CDN!C:C,0))</f>
        <v>300</v>
      </c>
      <c r="D79" s="230">
        <f>ROUND(INDEX(CDN!I:I,MATCH('CDN Price Index'!B:B,CDN!C:C,0))*(1-$N$2)*(1-$N$3)*(1-$N$4),2)</f>
        <v>1485.9</v>
      </c>
      <c r="E79" s="67"/>
      <c r="F79" s="244"/>
      <c r="G79" s="230"/>
      <c r="H79" s="67" t="s">
        <v>154</v>
      </c>
      <c r="I79" s="69">
        <f>INDEX(CDN!E:E,MATCH($H:$H,CDN!$C:$C,0))</f>
        <v>40</v>
      </c>
      <c r="J79" s="231">
        <f>ROUND(INDEX(CDN!I:I,MATCH($H:$H,CDN!$C:$C,0))*(1-$N$2)*(1-$N$3)*(1-$N$4),2)</f>
        <v>258.42</v>
      </c>
    </row>
    <row r="80" spans="1:10" ht="15.95" customHeight="1">
      <c r="A80" s="62" t="s">
        <v>412</v>
      </c>
      <c r="B80" s="70" t="s">
        <v>153</v>
      </c>
      <c r="C80" s="63">
        <f>INDEX(CDN!E:E,MATCH(B:B,CDN!C:C,0))</f>
        <v>300</v>
      </c>
      <c r="D80" s="232">
        <f>ROUND(INDEX(CDN!I:I,MATCH('CDN Price Index'!B:B,CDN!C:C,0))*(1-$N$2)*(1-$N$3)*(1-$N$4),2)</f>
        <v>1838.13</v>
      </c>
      <c r="E80" s="72"/>
      <c r="F80" s="243"/>
      <c r="G80" s="232"/>
      <c r="H80" s="72" t="s">
        <v>152</v>
      </c>
      <c r="I80" s="63">
        <f>INDEX(CDN!E:E,MATCH($H:$H,CDN!$C:$C,0))</f>
        <v>40</v>
      </c>
      <c r="J80" s="233">
        <f>ROUND(INDEX(CDN!I:I,MATCH($H:$H,CDN!$C:$C,0))*(1-$N$2)*(1-$N$3)*(1-$N$4),2)</f>
        <v>306.45</v>
      </c>
    </row>
    <row r="81" spans="1:10" ht="15.95" customHeight="1">
      <c r="A81" s="64" t="s">
        <v>413</v>
      </c>
      <c r="B81" s="65" t="s">
        <v>151</v>
      </c>
      <c r="C81" s="69">
        <f>INDEX(CDN!E:E,MATCH(B:B,CDN!C:C,0))</f>
        <v>80</v>
      </c>
      <c r="D81" s="230">
        <f>ROUND(INDEX(CDN!I:I,MATCH('CDN Price Index'!B:B,CDN!C:C,0))*(1-$N$2)*(1-$N$3)*(1-$N$4),2)</f>
        <v>607.17999999999995</v>
      </c>
      <c r="E81" s="67"/>
      <c r="F81" s="244"/>
      <c r="G81" s="230"/>
      <c r="H81" s="67" t="s">
        <v>150</v>
      </c>
      <c r="I81" s="69">
        <f>INDEX(CDN!E:E,MATCH($H:$H,CDN!$C:$C,0))</f>
        <v>40</v>
      </c>
      <c r="J81" s="231">
        <f>ROUND(INDEX(CDN!I:I,MATCH($H:$H,CDN!$C:$C,0))*(1-$N$2)*(1-$N$3)*(1-$N$4),2)</f>
        <v>364.31</v>
      </c>
    </row>
    <row r="82" spans="1:10" ht="15.95" customHeight="1" thickBot="1">
      <c r="A82" s="80" t="s">
        <v>414</v>
      </c>
      <c r="B82" s="81" t="s">
        <v>318</v>
      </c>
      <c r="C82" s="82">
        <f>INDEX(CDN!E:E,MATCH(B:B,CDN!C:C,0))</f>
        <v>100</v>
      </c>
      <c r="D82" s="239">
        <f>ROUND(INDEX(CDN!I:I,MATCH('CDN Price Index'!B:B,CDN!C:C,0))*(1-$N$2)*(1-$N$3)*(1-$N$4),2)</f>
        <v>1590.33</v>
      </c>
      <c r="E82" s="83"/>
      <c r="F82" s="277"/>
      <c r="G82" s="239"/>
      <c r="H82" s="83" t="s">
        <v>319</v>
      </c>
      <c r="I82" s="82">
        <f>INDEX(CDN!E:E,MATCH($H:$H,CDN!$C:$C,0))</f>
        <v>25</v>
      </c>
      <c r="J82" s="240">
        <f>ROUND(INDEX(CDN!I:I,MATCH($H:$H,CDN!$C:$C,0))*(1-$N$2)*(1-$N$3)*(1-$N$4),2)</f>
        <v>397.56</v>
      </c>
    </row>
    <row r="83" spans="1:10" ht="15.95" customHeight="1" thickBot="1">
      <c r="A83" s="306" t="s">
        <v>886</v>
      </c>
      <c r="B83" s="307"/>
      <c r="C83" s="307"/>
      <c r="D83" s="307"/>
      <c r="E83" s="308"/>
      <c r="F83" s="308"/>
      <c r="G83" s="308"/>
      <c r="H83" s="308"/>
      <c r="I83" s="308"/>
      <c r="J83" s="309"/>
    </row>
    <row r="84" spans="1:10" ht="15.95" customHeight="1" thickBot="1">
      <c r="A84" s="27"/>
      <c r="B84" s="285" t="s">
        <v>448</v>
      </c>
      <c r="C84" s="286"/>
      <c r="D84" s="287"/>
      <c r="E84" s="285" t="s">
        <v>1124</v>
      </c>
      <c r="F84" s="286"/>
      <c r="G84" s="287"/>
      <c r="H84" s="285" t="s">
        <v>441</v>
      </c>
      <c r="I84" s="286"/>
      <c r="J84" s="287"/>
    </row>
    <row r="85" spans="1:10" ht="15.95" customHeight="1" thickBot="1">
      <c r="A85" s="166" t="s">
        <v>439</v>
      </c>
      <c r="B85" s="167" t="s">
        <v>438</v>
      </c>
      <c r="C85" s="168" t="s">
        <v>388</v>
      </c>
      <c r="D85" s="169" t="s">
        <v>389</v>
      </c>
      <c r="E85" s="167" t="s">
        <v>438</v>
      </c>
      <c r="F85" s="170" t="s">
        <v>388</v>
      </c>
      <c r="G85" s="169" t="s">
        <v>389</v>
      </c>
      <c r="H85" s="167" t="s">
        <v>438</v>
      </c>
      <c r="I85" s="170" t="s">
        <v>388</v>
      </c>
      <c r="J85" s="169" t="s">
        <v>389</v>
      </c>
    </row>
    <row r="86" spans="1:10" ht="15.95" customHeight="1">
      <c r="A86" s="171" t="s">
        <v>895</v>
      </c>
      <c r="B86" s="172" t="s">
        <v>896</v>
      </c>
      <c r="C86" s="173">
        <f>INDEX(CDN!E:E,MATCH(B:B,CDN!C:C,0))</f>
        <v>500</v>
      </c>
      <c r="D86" s="241">
        <f>ROUND(INDEX(CDN!I:I,MATCH('CDN Price Index'!B:B,CDN!C:C,0))*(1-$N$2)*(1-$N$3)*(1-$N$4),2)</f>
        <v>422.01</v>
      </c>
      <c r="E86" s="172" t="s">
        <v>897</v>
      </c>
      <c r="F86" s="174">
        <f>INDEX(CDN!E:E,MATCH($E:$E,CDN!$C:$C,0))</f>
        <v>120</v>
      </c>
      <c r="G86" s="241">
        <f>ROUND(INDEX(CDN!I:I,MATCH($E:$E,CDN!$C:$C,0))*(1-$N$2)*(1-$N$3)*(1-$N$4),2)</f>
        <v>98.95</v>
      </c>
      <c r="H86" s="172" t="s">
        <v>898</v>
      </c>
      <c r="I86" s="173">
        <f>INDEX(CDN!E:E,MATCH($H:$H,CDN!$C:$C,0))</f>
        <v>40</v>
      </c>
      <c r="J86" s="242">
        <f>ROUND(INDEX(CDN!I:I,MATCH($H:$H,CDN!$C:$C,0))*(1-$N$2)*(1-$N$3)*(1-$N$4),2)</f>
        <v>44.98</v>
      </c>
    </row>
    <row r="87" spans="1:10" ht="15.95" customHeight="1">
      <c r="A87" s="62" t="s">
        <v>887</v>
      </c>
      <c r="B87" s="70" t="s">
        <v>866</v>
      </c>
      <c r="C87" s="63">
        <f>INDEX(CDN!E:E,MATCH(B:B,CDN!C:C,0))</f>
        <v>500</v>
      </c>
      <c r="D87" s="232">
        <f>ROUND(INDEX(CDN!I:I,MATCH('CDN Price Index'!B:B,CDN!C:C,0))*(1-$N$2)*(1-$N$3)*(1-$N$4),2)</f>
        <v>314.06</v>
      </c>
      <c r="E87" s="72" t="s">
        <v>868</v>
      </c>
      <c r="F87" s="85">
        <f>INDEX(CDN!E:E,MATCH($E:$E,CDN!$C:$C,0))</f>
        <v>100</v>
      </c>
      <c r="G87" s="232">
        <f>ROUND(INDEX(CDN!I:I,MATCH($E:$E,CDN!$C:$C,0))*(1-$N$2)*(1-$N$3)*(1-$N$4),2)</f>
        <v>68.64</v>
      </c>
      <c r="H87" s="70" t="s">
        <v>867</v>
      </c>
      <c r="I87" s="63">
        <f>INDEX(CDN!E:E,MATCH($H:$H,CDN!$C:$C,0))</f>
        <v>40</v>
      </c>
      <c r="J87" s="233">
        <f>ROUND(INDEX(CDN!I:I,MATCH($H:$H,CDN!$C:$C,0))*(1-$N$2)*(1-$N$3)*(1-$N$4),2)</f>
        <v>27.29</v>
      </c>
    </row>
    <row r="88" spans="1:10" ht="15.95" customHeight="1">
      <c r="A88" s="64" t="s">
        <v>888</v>
      </c>
      <c r="B88" s="65" t="s">
        <v>869</v>
      </c>
      <c r="C88" s="69">
        <f>INDEX(CDN!E:E,MATCH(B:B,CDN!C:C,0))</f>
        <v>400</v>
      </c>
      <c r="D88" s="230">
        <f>ROUND(INDEX(CDN!I:I,MATCH('CDN Price Index'!B:B,CDN!C:C,0))*(1-$N$2)*(1-$N$3)*(1-$N$4),2)</f>
        <v>266.39</v>
      </c>
      <c r="E88" s="65" t="s">
        <v>871</v>
      </c>
      <c r="F88" s="84">
        <f>INDEX(CDN!E:E,MATCH($E:$E,CDN!$C:$C,0))</f>
        <v>100</v>
      </c>
      <c r="G88" s="230">
        <f>ROUND(INDEX(CDN!I:I,MATCH($E:$E,CDN!$C:$C,0))*(1-$N$2)*(1-$N$3)*(1-$N$4),2)</f>
        <v>80.91</v>
      </c>
      <c r="H88" s="65" t="s">
        <v>870</v>
      </c>
      <c r="I88" s="69">
        <f>INDEX(CDN!E:E,MATCH($H:$H,CDN!$C:$C,0))</f>
        <v>40</v>
      </c>
      <c r="J88" s="231">
        <f>ROUND(INDEX(CDN!I:I,MATCH($H:$H,CDN!$C:$C,0))*(1-$N$2)*(1-$N$3)*(1-$N$4),2)</f>
        <v>35.130000000000003</v>
      </c>
    </row>
    <row r="89" spans="1:10" ht="15.95" customHeight="1">
      <c r="A89" s="62" t="s">
        <v>889</v>
      </c>
      <c r="B89" s="70" t="s">
        <v>872</v>
      </c>
      <c r="C89" s="63">
        <f>INDEX(CDN!E:E,MATCH(B:B,CDN!C:C,0))</f>
        <v>300</v>
      </c>
      <c r="D89" s="232">
        <f>ROUND(INDEX(CDN!I:I,MATCH('CDN Price Index'!B:B,CDN!C:C,0))*(1-$N$2)*(1-$N$3)*(1-$N$4),2)</f>
        <v>295.37</v>
      </c>
      <c r="E89" s="72"/>
      <c r="F89" s="85"/>
      <c r="G89" s="235"/>
      <c r="H89" s="70" t="s">
        <v>873</v>
      </c>
      <c r="I89" s="63">
        <f>INDEX(CDN!E:E,MATCH($H:$H,CDN!$C:$C,0))</f>
        <v>40</v>
      </c>
      <c r="J89" s="233">
        <f>ROUND(INDEX(CDN!I:I,MATCH($H:$H,CDN!$C:$C,0))*(1-$N$2)*(1-$N$3)*(1-$N$4),2)</f>
        <v>52.64</v>
      </c>
    </row>
    <row r="90" spans="1:10" ht="15.95" customHeight="1">
      <c r="A90" s="64" t="s">
        <v>890</v>
      </c>
      <c r="B90" s="65" t="s">
        <v>874</v>
      </c>
      <c r="C90" s="69">
        <f>INDEX(CDN!E:E,MATCH(B:B,CDN!C:C,0))</f>
        <v>300</v>
      </c>
      <c r="D90" s="230">
        <f>ROUND(INDEX(CDN!I:I,MATCH('CDN Price Index'!B:B,CDN!C:C,0))*(1-$N$2)*(1-$N$3)*(1-$N$4),2)</f>
        <v>384.98</v>
      </c>
      <c r="E90" s="65"/>
      <c r="F90" s="84"/>
      <c r="G90" s="234"/>
      <c r="H90" s="65" t="s">
        <v>875</v>
      </c>
      <c r="I90" s="69">
        <f>INDEX(CDN!E:E,MATCH($H:$H,CDN!$C:$C,0))</f>
        <v>40</v>
      </c>
      <c r="J90" s="231">
        <f>ROUND(INDEX(CDN!I:I,MATCH($H:$H,CDN!$C:$C,0))*(1-$N$2)*(1-$N$3)*(1-$N$4),2)</f>
        <v>67.2</v>
      </c>
    </row>
    <row r="91" spans="1:10" ht="15.95" customHeight="1">
      <c r="A91" s="62" t="s">
        <v>1290</v>
      </c>
      <c r="B91" s="70" t="s">
        <v>1265</v>
      </c>
      <c r="C91" s="63">
        <f>INDEX(CDN!E:E,MATCH(B:B,CDN!C:C,0))</f>
        <v>350</v>
      </c>
      <c r="D91" s="232">
        <f>ROUND(INDEX(CDN!I:I,MATCH('CDN Price Index'!B:B,CDN!C:C,0))*(1-$N$2)*(1-$N$3)*(1-$N$4),2)</f>
        <v>251.3</v>
      </c>
      <c r="E91" s="72"/>
      <c r="F91" s="85"/>
      <c r="G91" s="235"/>
      <c r="H91" s="70" t="s">
        <v>1267</v>
      </c>
      <c r="I91" s="63">
        <f>INDEX(CDN!E:E,MATCH($H:$H,CDN!$C:$C,0))</f>
        <v>40</v>
      </c>
      <c r="J91" s="233">
        <f>ROUND(INDEX(CDN!I:I,MATCH($H:$H,CDN!$C:$C,0))*(1-$N$2)*(1-$N$3)*(1-$N$4),2)</f>
        <v>35.9</v>
      </c>
    </row>
    <row r="92" spans="1:10" ht="15.95" customHeight="1">
      <c r="A92" s="64" t="s">
        <v>1291</v>
      </c>
      <c r="B92" s="65" t="s">
        <v>1269</v>
      </c>
      <c r="C92" s="69">
        <f>INDEX(CDN!E:E,MATCH(B:B,CDN!C:C,0))</f>
        <v>300</v>
      </c>
      <c r="D92" s="230">
        <f>ROUND(INDEX(CDN!I:I,MATCH('CDN Price Index'!B:B,CDN!C:C,0))*(1-$N$2)*(1-$N$3)*(1-$N$4),2)</f>
        <v>320.47000000000003</v>
      </c>
      <c r="E92" s="65"/>
      <c r="F92" s="84"/>
      <c r="G92" s="234"/>
      <c r="H92" s="65" t="s">
        <v>1272</v>
      </c>
      <c r="I92" s="69">
        <f>INDEX(CDN!E:E,MATCH($H:$H,CDN!$C:$C,0))</f>
        <v>40</v>
      </c>
      <c r="J92" s="231">
        <f>ROUND(INDEX(CDN!I:I,MATCH($H:$H,CDN!$C:$C,0))*(1-$N$2)*(1-$N$3)*(1-$N$4),2)</f>
        <v>53.42</v>
      </c>
    </row>
    <row r="93" spans="1:10" ht="15.95" customHeight="1">
      <c r="A93" s="62" t="s">
        <v>1292</v>
      </c>
      <c r="B93" s="70" t="s">
        <v>1274</v>
      </c>
      <c r="C93" s="63">
        <f>INDEX(CDN!E:E,MATCH(B:B,CDN!C:C,0))</f>
        <v>300</v>
      </c>
      <c r="D93" s="232">
        <f>ROUND(INDEX(CDN!I:I,MATCH('CDN Price Index'!B:B,CDN!C:C,0))*(1-$N$2)*(1-$N$3)*(1-$N$4),2)</f>
        <v>347.9</v>
      </c>
      <c r="E93" s="72"/>
      <c r="F93" s="85"/>
      <c r="G93" s="235"/>
      <c r="H93" s="70" t="s">
        <v>1276</v>
      </c>
      <c r="I93" s="63">
        <f>INDEX(CDN!E:E,MATCH($H:$H,CDN!$C:$C,0))</f>
        <v>40</v>
      </c>
      <c r="J93" s="233">
        <f>ROUND(INDEX(CDN!I:I,MATCH($H:$H,CDN!$C:$C,0))*(1-$N$2)*(1-$N$3)*(1-$N$4),2)</f>
        <v>58.48</v>
      </c>
    </row>
    <row r="94" spans="1:10" ht="15.95" customHeight="1">
      <c r="A94" s="64" t="s">
        <v>1229</v>
      </c>
      <c r="B94" s="65" t="s">
        <v>1234</v>
      </c>
      <c r="C94" s="69">
        <f>INDEX(CDN!E:E,MATCH(B:B,CDN!C:C,0))</f>
        <v>300</v>
      </c>
      <c r="D94" s="230">
        <f>ROUND(INDEX(CDN!I:I,MATCH('CDN Price Index'!B:B,CDN!C:C,0))*(1-$N$2)*(1-$N$3)*(1-$N$4),2)</f>
        <v>524.16</v>
      </c>
      <c r="E94" s="65"/>
      <c r="F94" s="84"/>
      <c r="G94" s="234"/>
      <c r="H94" s="65" t="s">
        <v>1239</v>
      </c>
      <c r="I94" s="69">
        <f>INDEX(CDN!E:E,MATCH($H:$H,CDN!$C:$C,0))</f>
        <v>40</v>
      </c>
      <c r="J94" s="231">
        <f>ROUND(INDEX(CDN!I:I,MATCH($H:$H,CDN!$C:$C,0))*(1-$N$2)*(1-$N$3)*(1-$N$4),2)</f>
        <v>87.37</v>
      </c>
    </row>
    <row r="95" spans="1:10" ht="15.95" customHeight="1">
      <c r="A95" s="62" t="s">
        <v>1230</v>
      </c>
      <c r="B95" s="70" t="s">
        <v>1235</v>
      </c>
      <c r="C95" s="63">
        <f>INDEX(CDN!E:E,MATCH(B:B,CDN!C:C,0))</f>
        <v>300</v>
      </c>
      <c r="D95" s="232">
        <f>ROUND(INDEX(CDN!I:I,MATCH('CDN Price Index'!B:B,CDN!C:C,0))*(1-$N$2)*(1-$N$3)*(1-$N$4),2)</f>
        <v>539.28</v>
      </c>
      <c r="E95" s="72"/>
      <c r="F95" s="85"/>
      <c r="G95" s="235"/>
      <c r="H95" s="70" t="s">
        <v>1240</v>
      </c>
      <c r="I95" s="63">
        <f>INDEX(CDN!E:E,MATCH($H:$H,CDN!$C:$C,0))</f>
        <v>40</v>
      </c>
      <c r="J95" s="233">
        <f>ROUND(INDEX(CDN!I:I,MATCH($H:$H,CDN!$C:$C,0))*(1-$N$2)*(1-$N$3)*(1-$N$4),2)</f>
        <v>89.64</v>
      </c>
    </row>
    <row r="96" spans="1:10" ht="15.95" customHeight="1">
      <c r="A96" s="64" t="s">
        <v>1231</v>
      </c>
      <c r="B96" s="65" t="s">
        <v>1236</v>
      </c>
      <c r="C96" s="69">
        <f>INDEX(CDN!E:E,MATCH(B:B,CDN!C:C,0))</f>
        <v>300</v>
      </c>
      <c r="D96" s="230">
        <f>ROUND(INDEX(CDN!I:I,MATCH('CDN Price Index'!B:B,CDN!C:C,0))*(1-$N$2)*(1-$N$3)*(1-$N$4),2)</f>
        <v>815.55</v>
      </c>
      <c r="E96" s="65"/>
      <c r="F96" s="84"/>
      <c r="G96" s="234"/>
      <c r="H96" s="65" t="s">
        <v>1241</v>
      </c>
      <c r="I96" s="69">
        <f>INDEX(CDN!E:E,MATCH($H:$H,CDN!$C:$C,0))</f>
        <v>40</v>
      </c>
      <c r="J96" s="231">
        <f>ROUND(INDEX(CDN!I:I,MATCH($H:$H,CDN!$C:$C,0))*(1-$N$2)*(1-$N$3)*(1-$N$4),2)</f>
        <v>136.38999999999999</v>
      </c>
    </row>
    <row r="97" spans="1:10" ht="15.95" customHeight="1">
      <c r="A97" s="62" t="s">
        <v>1232</v>
      </c>
      <c r="B97" s="70" t="s">
        <v>1237</v>
      </c>
      <c r="C97" s="63">
        <f>INDEX(CDN!E:E,MATCH(B:B,CDN!C:C,0))</f>
        <v>300</v>
      </c>
      <c r="D97" s="232">
        <f>ROUND(INDEX(CDN!I:I,MATCH('CDN Price Index'!B:B,CDN!C:C,0))*(1-$N$2)*(1-$N$3)*(1-$N$4),2)</f>
        <v>1285.5</v>
      </c>
      <c r="E97" s="72"/>
      <c r="F97" s="85"/>
      <c r="G97" s="235"/>
      <c r="H97" s="70" t="s">
        <v>1242</v>
      </c>
      <c r="I97" s="63">
        <f>INDEX(CDN!E:E,MATCH($H:$H,CDN!$C:$C,0))</f>
        <v>40</v>
      </c>
      <c r="J97" s="233">
        <f>ROUND(INDEX(CDN!I:I,MATCH($H:$H,CDN!$C:$C,0))*(1-$N$2)*(1-$N$3)*(1-$N$4),2)</f>
        <v>234.53</v>
      </c>
    </row>
    <row r="98" spans="1:10" ht="15.95" customHeight="1" thickBot="1">
      <c r="A98" s="74" t="s">
        <v>1233</v>
      </c>
      <c r="B98" s="75" t="s">
        <v>1238</v>
      </c>
      <c r="C98" s="79">
        <f>INDEX(CDN!E:E,MATCH(B:B,CDN!C:C,0))</f>
        <v>300</v>
      </c>
      <c r="D98" s="236">
        <f>ROUND(INDEX(CDN!I:I,MATCH('CDN Price Index'!B:B,CDN!C:C,0))*(1-$N$2)*(1-$N$3)*(1-$N$4),2)</f>
        <v>1485.9</v>
      </c>
      <c r="E98" s="77"/>
      <c r="F98" s="86"/>
      <c r="G98" s="86"/>
      <c r="H98" s="75" t="s">
        <v>1243</v>
      </c>
      <c r="I98" s="79">
        <f>INDEX(CDN!E:E,MATCH($H:$H,CDN!$C:$C,0))</f>
        <v>40</v>
      </c>
      <c r="J98" s="238">
        <f>ROUND(INDEX(CDN!I:I,MATCH($H:$H,CDN!$C:$C,0))*(1-$N$2)*(1-$N$3)*(1-$N$4),2)</f>
        <v>258.42</v>
      </c>
    </row>
    <row r="99" spans="1:10" ht="15.95" customHeight="1" thickBot="1"/>
    <row r="100" spans="1:10" ht="15.95" customHeight="1" thickBot="1">
      <c r="A100" s="288" t="s">
        <v>463</v>
      </c>
      <c r="B100" s="328"/>
      <c r="C100" s="328"/>
      <c r="D100" s="328"/>
      <c r="E100" s="328"/>
      <c r="F100" s="328"/>
      <c r="G100" s="328"/>
      <c r="H100" s="328"/>
      <c r="I100" s="328"/>
      <c r="J100" s="329"/>
    </row>
    <row r="101" spans="1:10" ht="15.95" customHeight="1" thickBot="1">
      <c r="A101" s="27"/>
      <c r="B101" s="285" t="s">
        <v>448</v>
      </c>
      <c r="C101" s="286"/>
      <c r="D101" s="287"/>
      <c r="E101" s="285" t="s">
        <v>1124</v>
      </c>
      <c r="F101" s="286"/>
      <c r="G101" s="287"/>
      <c r="H101" s="285" t="s">
        <v>441</v>
      </c>
      <c r="I101" s="286"/>
      <c r="J101" s="287"/>
    </row>
    <row r="102" spans="1:10" s="87" customFormat="1" ht="15.95" customHeight="1" thickBot="1">
      <c r="A102" s="57" t="s">
        <v>439</v>
      </c>
      <c r="B102" s="58" t="s">
        <v>438</v>
      </c>
      <c r="C102" s="59" t="s">
        <v>388</v>
      </c>
      <c r="D102" s="60" t="s">
        <v>389</v>
      </c>
      <c r="E102" s="58" t="s">
        <v>438</v>
      </c>
      <c r="F102" s="61" t="s">
        <v>388</v>
      </c>
      <c r="G102" s="60" t="s">
        <v>389</v>
      </c>
      <c r="H102" s="58" t="s">
        <v>438</v>
      </c>
      <c r="I102" s="61" t="s">
        <v>388</v>
      </c>
      <c r="J102" s="60" t="s">
        <v>389</v>
      </c>
    </row>
    <row r="103" spans="1:10" s="87" customFormat="1" ht="15.95" customHeight="1">
      <c r="A103" s="171" t="s">
        <v>961</v>
      </c>
      <c r="B103" s="172" t="s">
        <v>920</v>
      </c>
      <c r="C103" s="173">
        <f>INDEX(CDN!E:E,MATCH(B:B,CDN!C:C,0))</f>
        <v>2500</v>
      </c>
      <c r="D103" s="241">
        <f>ROUND(INDEX(CDN!I:I,MATCH('CDN Price Index'!B:B,CDN!C:C,0))*(1-$N$2)*(1-$N$3)*(1-$N$4),2)</f>
        <v>841.2</v>
      </c>
      <c r="E103" s="172" t="s">
        <v>922</v>
      </c>
      <c r="F103" s="174">
        <f>INDEX(CDN!E:E,MATCH($E:$E,CDN!$C:$C,0))</f>
        <v>510</v>
      </c>
      <c r="G103" s="241">
        <f>ROUND(INDEX(CDN!I:I,MATCH($E:$E,CDN!$C:$C,0))*(1-$N$2)*(1-$N$3)*(1-$N$4),2)</f>
        <v>178.05</v>
      </c>
      <c r="H103" s="172" t="s">
        <v>921</v>
      </c>
      <c r="I103" s="173">
        <f>INDEX(CDN!E:E,MATCH($H:$H,CDN!$C:$C,0))</f>
        <v>40</v>
      </c>
      <c r="J103" s="242">
        <f>ROUND(INDEX(CDN!I:I,MATCH($H:$H,CDN!$C:$C,0))*(1-$N$2)*(1-$N$3)*(1-$N$4),2)</f>
        <v>18.510000000000002</v>
      </c>
    </row>
    <row r="104" spans="1:10" s="87" customFormat="1" ht="15.95" customHeight="1">
      <c r="A104" s="62" t="s">
        <v>570</v>
      </c>
      <c r="B104" s="70" t="s">
        <v>558</v>
      </c>
      <c r="C104" s="63">
        <f>INDEX(CDN!E:E,MATCH(B:B,CDN!C:C,0))</f>
        <v>2300</v>
      </c>
      <c r="D104" s="232">
        <f>ROUND(INDEX(CDN!I:I,MATCH('CDN Price Index'!B:B,CDN!C:C,0))*(1-$N$2)*(1-$N$3)*(1-$N$4),2)</f>
        <v>956.51</v>
      </c>
      <c r="E104" s="72" t="s">
        <v>562</v>
      </c>
      <c r="F104" s="85">
        <f>INDEX(CDN!E:E,MATCH($E:$E,CDN!$C:$C,0))</f>
        <v>372</v>
      </c>
      <c r="G104" s="232">
        <f>ROUND(INDEX(CDN!I:I,MATCH($E:$E,CDN!$C:$C,0))*(1-$N$2)*(1-$N$3)*(1-$N$4),2)</f>
        <v>178.05</v>
      </c>
      <c r="H104" s="70" t="s">
        <v>560</v>
      </c>
      <c r="I104" s="63">
        <f>INDEX(CDN!E:E,MATCH($H:$H,CDN!$C:$C,0))</f>
        <v>40</v>
      </c>
      <c r="J104" s="233">
        <f>ROUND(INDEX(CDN!I:I,MATCH($H:$H,CDN!$C:$C,0))*(1-$N$2)*(1-$N$3)*(1-$N$4),2)</f>
        <v>20.79</v>
      </c>
    </row>
    <row r="105" spans="1:10" s="87" customFormat="1" ht="15.95" customHeight="1">
      <c r="A105" s="64" t="s">
        <v>401</v>
      </c>
      <c r="B105" s="65" t="s">
        <v>507</v>
      </c>
      <c r="C105" s="69">
        <f>INDEX(CDN!E:E,MATCH(B:B,CDN!C:C,0))</f>
        <v>800</v>
      </c>
      <c r="D105" s="230">
        <f>ROUND(INDEX(CDN!I:I,MATCH('CDN Price Index'!B:B,CDN!C:C,0))*(1-$N$2)*(1-$N$3)*(1-$N$4),2)</f>
        <v>619.48</v>
      </c>
      <c r="E105" s="67" t="s">
        <v>509</v>
      </c>
      <c r="F105" s="84">
        <f>INDEX(CDN!E:E,MATCH($E:$E,CDN!$C:$C,0))</f>
        <v>220</v>
      </c>
      <c r="G105" s="230">
        <f>ROUND(INDEX(CDN!I:I,MATCH($E:$E,CDN!$C:$C,0))*(1-$N$2)*(1-$N$3)*(1-$N$4),2)</f>
        <v>186.95</v>
      </c>
      <c r="H105" s="65" t="s">
        <v>508</v>
      </c>
      <c r="I105" s="69">
        <f>INDEX(CDN!E:E,MATCH($H:$H,CDN!$C:$C,0))</f>
        <v>40</v>
      </c>
      <c r="J105" s="231">
        <f>ROUND(INDEX(CDN!I:I,MATCH($H:$H,CDN!$C:$C,0))*(1-$N$2)*(1-$N$3)*(1-$N$4),2)</f>
        <v>38.729999999999997</v>
      </c>
    </row>
    <row r="106" spans="1:10" s="87" customFormat="1" ht="15.95" customHeight="1">
      <c r="A106" s="62" t="s">
        <v>462</v>
      </c>
      <c r="B106" s="70" t="s">
        <v>149</v>
      </c>
      <c r="C106" s="63">
        <f>INDEX(CDN!E:E,MATCH(B:B,CDN!C:C,0))</f>
        <v>600</v>
      </c>
      <c r="D106" s="232">
        <f>ROUND(INDEX(CDN!I:I,MATCH('CDN Price Index'!B:B,CDN!C:C,0))*(1-$N$2)*(1-$N$3)*(1-$N$4),2)</f>
        <v>666.56</v>
      </c>
      <c r="E106" s="72"/>
      <c r="F106" s="85"/>
      <c r="G106" s="235"/>
      <c r="H106" s="70" t="s">
        <v>148</v>
      </c>
      <c r="I106" s="63">
        <f>INDEX(CDN!E:E,MATCH($H:$H,CDN!$C:$C,0))</f>
        <v>40</v>
      </c>
      <c r="J106" s="233">
        <f>ROUND(INDEX(CDN!I:I,MATCH($H:$H,CDN!$C:$C,0))*(1-$N$2)*(1-$N$3)*(1-$N$4),2)</f>
        <v>56.92</v>
      </c>
    </row>
    <row r="107" spans="1:10" s="87" customFormat="1" ht="15.95" customHeight="1">
      <c r="A107" s="64" t="s">
        <v>415</v>
      </c>
      <c r="B107" s="65" t="s">
        <v>147</v>
      </c>
      <c r="C107" s="69">
        <f>INDEX(CDN!E:E,MATCH(B:B,CDN!C:C,0))</f>
        <v>500</v>
      </c>
      <c r="D107" s="230">
        <f>ROUND(INDEX(CDN!I:I,MATCH('CDN Price Index'!B:B,CDN!C:C,0))*(1-$N$2)*(1-$N$3)*(1-$N$4),2)</f>
        <v>705.36</v>
      </c>
      <c r="E107" s="67"/>
      <c r="F107" s="84"/>
      <c r="G107" s="84"/>
      <c r="H107" s="65" t="s">
        <v>146</v>
      </c>
      <c r="I107" s="69">
        <f>INDEX(CDN!E:E,MATCH($H:$H,CDN!$C:$C,0))</f>
        <v>40</v>
      </c>
      <c r="J107" s="231">
        <f>ROUND(INDEX(CDN!I:I,MATCH($H:$H,CDN!$C:$C,0))*(1-$N$2)*(1-$N$3)*(1-$N$4),2)</f>
        <v>73.16</v>
      </c>
    </row>
    <row r="108" spans="1:10" s="87" customFormat="1" ht="15.95" customHeight="1">
      <c r="A108" s="62" t="s">
        <v>402</v>
      </c>
      <c r="B108" s="70" t="s">
        <v>145</v>
      </c>
      <c r="C108" s="63">
        <f>INDEX(CDN!E:E,MATCH(B:B,CDN!C:C,0))</f>
        <v>400</v>
      </c>
      <c r="D108" s="232">
        <f>ROUND(INDEX(CDN!I:I,MATCH('CDN Price Index'!B:B,CDN!C:C,0))*(1-$N$2)*(1-$N$3)*(1-$N$4),2)</f>
        <v>683.49</v>
      </c>
      <c r="E108" s="72"/>
      <c r="F108" s="85"/>
      <c r="G108" s="85"/>
      <c r="H108" s="70" t="s">
        <v>144</v>
      </c>
      <c r="I108" s="63">
        <f>INDEX(CDN!E:E,MATCH($H:$H,CDN!$C:$C,0))</f>
        <v>40</v>
      </c>
      <c r="J108" s="233">
        <f>ROUND(INDEX(CDN!I:I,MATCH($H:$H,CDN!$C:$C,0))*(1-$N$2)*(1-$N$3)*(1-$N$4),2)</f>
        <v>89.42</v>
      </c>
    </row>
    <row r="109" spans="1:10" s="87" customFormat="1" ht="15.95" customHeight="1">
      <c r="A109" s="64" t="s">
        <v>403</v>
      </c>
      <c r="B109" s="65" t="s">
        <v>143</v>
      </c>
      <c r="C109" s="69">
        <f>INDEX(CDN!E:E,MATCH(B:B,CDN!C:C,0))</f>
        <v>300</v>
      </c>
      <c r="D109" s="230">
        <f>ROUND(INDEX(CDN!I:I,MATCH('CDN Price Index'!B:B,CDN!C:C,0))*(1-$N$2)*(1-$N$3)*(1-$N$4),2)</f>
        <v>953.94</v>
      </c>
      <c r="E109" s="67"/>
      <c r="F109" s="84"/>
      <c r="G109" s="234"/>
      <c r="H109" s="65" t="s">
        <v>142</v>
      </c>
      <c r="I109" s="69">
        <f>INDEX(CDN!E:E,MATCH($H:$H,CDN!$C:$C,0))</f>
        <v>40</v>
      </c>
      <c r="J109" s="231">
        <f>ROUND(INDEX(CDN!I:I,MATCH($H:$H,CDN!$C:$C,0))*(1-$N$2)*(1-$N$3)*(1-$N$4),2)</f>
        <v>139.85</v>
      </c>
    </row>
    <row r="110" spans="1:10" s="87" customFormat="1" ht="15.95" customHeight="1">
      <c r="A110" s="62" t="s">
        <v>404</v>
      </c>
      <c r="B110" s="70" t="s">
        <v>141</v>
      </c>
      <c r="C110" s="63">
        <f>INDEX(CDN!E:E,MATCH(B:B,CDN!C:C,0))</f>
        <v>300</v>
      </c>
      <c r="D110" s="232">
        <f>ROUND(INDEX(CDN!I:I,MATCH('CDN Price Index'!B:B,CDN!C:C,0))*(1-$N$2)*(1-$N$3)*(1-$N$4),2)</f>
        <v>975.77</v>
      </c>
      <c r="E110" s="72"/>
      <c r="F110" s="85"/>
      <c r="G110" s="235"/>
      <c r="H110" s="70" t="s">
        <v>140</v>
      </c>
      <c r="I110" s="63">
        <f>INDEX(CDN!E:E,MATCH($H:$H,CDN!$C:$C,0))</f>
        <v>40</v>
      </c>
      <c r="J110" s="233">
        <f>ROUND(INDEX(CDN!I:I,MATCH($H:$H,CDN!$C:$C,0))*(1-$N$2)*(1-$N$3)*(1-$N$4),2)</f>
        <v>145.21</v>
      </c>
    </row>
    <row r="111" spans="1:10" s="87" customFormat="1" ht="15.95" customHeight="1">
      <c r="A111" s="64" t="s">
        <v>405</v>
      </c>
      <c r="B111" s="65" t="s">
        <v>1171</v>
      </c>
      <c r="C111" s="69">
        <f>INDEX(CDN!E:E,MATCH(B:B,CDN!C:C,0))</f>
        <v>300</v>
      </c>
      <c r="D111" s="230">
        <f>ROUND(INDEX(CDN!I:I,MATCH('CDN Price Index'!B:B,CDN!C:C,0))*(1-$N$2)*(1-$N$3)*(1-$N$4),2)</f>
        <v>844.99</v>
      </c>
      <c r="E111" s="67"/>
      <c r="F111" s="84"/>
      <c r="G111" s="234"/>
      <c r="H111" s="65" t="s">
        <v>1173</v>
      </c>
      <c r="I111" s="69">
        <f>INDEX(CDN!E:E,MATCH($H:$H,CDN!$C:$C,0))</f>
        <v>40</v>
      </c>
      <c r="J111" s="231">
        <f>ROUND(INDEX(CDN!I:I,MATCH($H:$H,CDN!$C:$C,0))*(1-$N$2)*(1-$N$3)*(1-$N$4),2)</f>
        <v>140.83000000000001</v>
      </c>
    </row>
    <row r="112" spans="1:10" s="87" customFormat="1" ht="15.95" customHeight="1">
      <c r="A112" s="62" t="s">
        <v>406</v>
      </c>
      <c r="B112" s="70" t="s">
        <v>1175</v>
      </c>
      <c r="C112" s="63">
        <f>INDEX(CDN!E:E,MATCH(B:B,CDN!C:C,0))</f>
        <v>300</v>
      </c>
      <c r="D112" s="232">
        <f>ROUND(INDEX(CDN!I:I,MATCH('CDN Price Index'!B:B,CDN!C:C,0))*(1-$N$2)*(1-$N$3)*(1-$N$4),2)</f>
        <v>1103.92</v>
      </c>
      <c r="E112" s="72"/>
      <c r="F112" s="85"/>
      <c r="G112" s="245"/>
      <c r="H112" s="70" t="s">
        <v>1177</v>
      </c>
      <c r="I112" s="63">
        <f>INDEX(CDN!E:E,MATCH($H:$H,CDN!$C:$C,0))</f>
        <v>40</v>
      </c>
      <c r="J112" s="233">
        <f>ROUND(INDEX(CDN!I:I,MATCH($H:$H,CDN!$C:$C,0))*(1-$N$2)*(1-$N$3)*(1-$N$4),2)</f>
        <v>183.99</v>
      </c>
    </row>
    <row r="113" spans="1:10" s="87" customFormat="1" ht="15.95" customHeight="1" thickBot="1">
      <c r="A113" s="74" t="s">
        <v>409</v>
      </c>
      <c r="B113" s="75" t="s">
        <v>552</v>
      </c>
      <c r="C113" s="79">
        <f>INDEX(CDN!E:E,MATCH(B:B,CDN!C:C,0))</f>
        <v>300</v>
      </c>
      <c r="D113" s="236">
        <f>ROUND(INDEX(CDN!I:I,MATCH('CDN Price Index'!B:B,CDN!C:C,0))*(1-$N$2)*(1-$N$3)*(1-$N$4),2)</f>
        <v>2746.56</v>
      </c>
      <c r="E113" s="77"/>
      <c r="F113" s="86"/>
      <c r="G113" s="86"/>
      <c r="H113" s="75" t="s">
        <v>553</v>
      </c>
      <c r="I113" s="79">
        <f>INDEX(CDN!E:E,MATCH($H:$H,CDN!$C:$C,0))</f>
        <v>40</v>
      </c>
      <c r="J113" s="238">
        <f>ROUND(INDEX(CDN!I:I,MATCH($H:$H,CDN!$C:$C,0))*(1-$N$2)*(1-$N$3)*(1-$N$4),2)</f>
        <v>453.34</v>
      </c>
    </row>
    <row r="114" spans="1:10" ht="15.95" customHeight="1" thickBot="1">
      <c r="A114" s="325" t="s">
        <v>857</v>
      </c>
      <c r="B114" s="326"/>
      <c r="C114" s="326"/>
      <c r="D114" s="326"/>
      <c r="E114" s="326"/>
      <c r="F114" s="326"/>
      <c r="G114" s="326"/>
      <c r="H114" s="326"/>
      <c r="I114" s="326"/>
      <c r="J114" s="327"/>
    </row>
    <row r="115" spans="1:10" ht="15.95" customHeight="1" thickBot="1">
      <c r="A115" s="27"/>
      <c r="B115" s="285" t="s">
        <v>448</v>
      </c>
      <c r="C115" s="286"/>
      <c r="D115" s="287"/>
      <c r="E115" s="285" t="s">
        <v>1124</v>
      </c>
      <c r="F115" s="286"/>
      <c r="G115" s="287"/>
      <c r="H115" s="285" t="s">
        <v>441</v>
      </c>
      <c r="I115" s="286"/>
      <c r="J115" s="287"/>
    </row>
    <row r="116" spans="1:10" ht="15.95" customHeight="1" thickBot="1">
      <c r="A116" s="57" t="s">
        <v>439</v>
      </c>
      <c r="B116" s="58" t="s">
        <v>438</v>
      </c>
      <c r="C116" s="59" t="s">
        <v>388</v>
      </c>
      <c r="D116" s="60" t="s">
        <v>389</v>
      </c>
      <c r="E116" s="58" t="s">
        <v>438</v>
      </c>
      <c r="F116" s="61" t="s">
        <v>388</v>
      </c>
      <c r="G116" s="60" t="s">
        <v>389</v>
      </c>
      <c r="H116" s="58" t="s">
        <v>438</v>
      </c>
      <c r="I116" s="61" t="s">
        <v>388</v>
      </c>
      <c r="J116" s="60" t="s">
        <v>389</v>
      </c>
    </row>
    <row r="117" spans="1:10" ht="15.95" customHeight="1">
      <c r="A117" s="88" t="s">
        <v>549</v>
      </c>
      <c r="B117" s="89" t="s">
        <v>795</v>
      </c>
      <c r="C117" s="90">
        <f>INDEX(CDN!E:E,MATCH(B:B,CDN!C:C,0))</f>
        <v>500</v>
      </c>
      <c r="D117" s="228">
        <f>ROUND(INDEX(CDN!I:I,MATCH('CDN Price Index'!B:B,CDN!C:C,0))*(1-$N$2)*(1-$N$3)*(1-$N$4),2)</f>
        <v>349.26</v>
      </c>
      <c r="E117" s="91"/>
      <c r="F117" s="90"/>
      <c r="G117" s="247"/>
      <c r="H117" s="89" t="s">
        <v>823</v>
      </c>
      <c r="I117" s="90">
        <f>INDEX(CDN!E:E,MATCH($H:$H,CDN!$C:$C,0))</f>
        <v>40</v>
      </c>
      <c r="J117" s="229">
        <f>ROUND(INDEX(CDN!I:I,MATCH($H:$H,CDN!$C:$C,0))*(1-$N$2)*(1-$N$3)*(1-$N$4),2)</f>
        <v>34.57</v>
      </c>
    </row>
    <row r="118" spans="1:10" ht="15.95" customHeight="1">
      <c r="A118" s="64" t="s">
        <v>393</v>
      </c>
      <c r="B118" s="65" t="s">
        <v>796</v>
      </c>
      <c r="C118" s="69">
        <f>INDEX(CDN!E:E,MATCH(B:B,CDN!C:C,0))</f>
        <v>500</v>
      </c>
      <c r="D118" s="230">
        <f>ROUND(INDEX(CDN!I:I,MATCH('CDN Price Index'!B:B,CDN!C:C,0))*(1-$N$2)*(1-$N$3)*(1-$N$4),2)</f>
        <v>456.83</v>
      </c>
      <c r="E118" s="67"/>
      <c r="F118" s="69"/>
      <c r="G118" s="234"/>
      <c r="H118" s="65" t="s">
        <v>824</v>
      </c>
      <c r="I118" s="69">
        <f>INDEX(CDN!E:E,MATCH($H:$H,CDN!$C:$C,0))</f>
        <v>40</v>
      </c>
      <c r="J118" s="231">
        <f>ROUND(INDEX(CDN!I:I,MATCH($H:$H,CDN!$C:$C,0))*(1-$N$2)*(1-$N$3)*(1-$N$4),2)</f>
        <v>46.35</v>
      </c>
    </row>
    <row r="119" spans="1:10" ht="15.95" customHeight="1">
      <c r="A119" s="62" t="s">
        <v>394</v>
      </c>
      <c r="B119" s="70" t="s">
        <v>797</v>
      </c>
      <c r="C119" s="63">
        <f>INDEX(CDN!E:E,MATCH(B:B,CDN!C:C,0))</f>
        <v>300</v>
      </c>
      <c r="D119" s="232">
        <f>ROUND(INDEX(CDN!I:I,MATCH('CDN Price Index'!B:B,CDN!C:C,0))*(1-$N$2)*(1-$N$3)*(1-$N$4),2)</f>
        <v>380.36</v>
      </c>
      <c r="E119" s="72"/>
      <c r="F119" s="63"/>
      <c r="G119" s="235"/>
      <c r="H119" s="70" t="s">
        <v>825</v>
      </c>
      <c r="I119" s="63">
        <f>INDEX(CDN!E:E,MATCH($H:$H,CDN!$C:$C,0))</f>
        <v>40</v>
      </c>
      <c r="J119" s="233">
        <f>ROUND(INDEX(CDN!I:I,MATCH($H:$H,CDN!$C:$C,0))*(1-$N$2)*(1-$N$3)*(1-$N$4),2)</f>
        <v>63.29</v>
      </c>
    </row>
    <row r="120" spans="1:10" ht="15.95" customHeight="1">
      <c r="A120" s="64" t="s">
        <v>395</v>
      </c>
      <c r="B120" s="65" t="s">
        <v>798</v>
      </c>
      <c r="C120" s="69">
        <f>INDEX(CDN!E:E,MATCH(B:B,CDN!C:C,0))</f>
        <v>300</v>
      </c>
      <c r="D120" s="230">
        <f>ROUND(INDEX(CDN!I:I,MATCH('CDN Price Index'!B:B,CDN!C:C,0))*(1-$N$2)*(1-$N$3)*(1-$N$4),2)</f>
        <v>479.13</v>
      </c>
      <c r="E120" s="67"/>
      <c r="F120" s="69"/>
      <c r="G120" s="234"/>
      <c r="H120" s="65" t="s">
        <v>826</v>
      </c>
      <c r="I120" s="69">
        <f>INDEX(CDN!E:E,MATCH($H:$H,CDN!$C:$C,0))</f>
        <v>40</v>
      </c>
      <c r="J120" s="231">
        <f>ROUND(INDEX(CDN!I:I,MATCH($H:$H,CDN!$C:$C,0))*(1-$N$2)*(1-$N$3)*(1-$N$4),2)</f>
        <v>81.319999999999993</v>
      </c>
    </row>
    <row r="121" spans="1:10" ht="15.95" customHeight="1">
      <c r="A121" s="62" t="s">
        <v>396</v>
      </c>
      <c r="B121" s="70" t="s">
        <v>799</v>
      </c>
      <c r="C121" s="63">
        <f>INDEX(CDN!E:E,MATCH(B:B,CDN!C:C,0))</f>
        <v>300</v>
      </c>
      <c r="D121" s="232">
        <f>ROUND(INDEX(CDN!I:I,MATCH('CDN Price Index'!B:B,CDN!C:C,0))*(1-$N$2)*(1-$N$3)*(1-$N$4),2)</f>
        <v>603.32000000000005</v>
      </c>
      <c r="E121" s="72"/>
      <c r="F121" s="63"/>
      <c r="G121" s="235"/>
      <c r="H121" s="70" t="s">
        <v>827</v>
      </c>
      <c r="I121" s="63">
        <f>INDEX(CDN!E:E,MATCH($H:$H,CDN!$C:$C,0))</f>
        <v>40</v>
      </c>
      <c r="J121" s="233">
        <f>ROUND(INDEX(CDN!I:I,MATCH($H:$H,CDN!$C:$C,0))*(1-$N$2)*(1-$N$3)*(1-$N$4),2)</f>
        <v>104.01</v>
      </c>
    </row>
    <row r="122" spans="1:10" ht="15.95" customHeight="1">
      <c r="A122" s="64" t="s">
        <v>858</v>
      </c>
      <c r="B122" s="65" t="s">
        <v>800</v>
      </c>
      <c r="C122" s="69">
        <f>INDEX(CDN!E:E,MATCH(B:B,CDN!C:C,0))</f>
        <v>300</v>
      </c>
      <c r="D122" s="230">
        <f>ROUND(INDEX(CDN!I:I,MATCH('CDN Price Index'!B:B,CDN!C:C,0))*(1-$N$2)*(1-$N$3)*(1-$N$4),2)</f>
        <v>674.67</v>
      </c>
      <c r="E122" s="67"/>
      <c r="F122" s="69"/>
      <c r="G122" s="234"/>
      <c r="H122" s="65" t="s">
        <v>828</v>
      </c>
      <c r="I122" s="69">
        <f>INDEX(CDN!E:E,MATCH($H:$H,CDN!$C:$C,0))</f>
        <v>40</v>
      </c>
      <c r="J122" s="231">
        <f>ROUND(INDEX(CDN!I:I,MATCH($H:$H,CDN!$C:$C,0))*(1-$N$2)*(1-$N$3)*(1-$N$4),2)</f>
        <v>117.09</v>
      </c>
    </row>
    <row r="123" spans="1:10" ht="15.95" customHeight="1">
      <c r="A123" s="62" t="s">
        <v>859</v>
      </c>
      <c r="B123" s="70" t="s">
        <v>801</v>
      </c>
      <c r="C123" s="63">
        <f>INDEX(CDN!E:E,MATCH(B:B,CDN!C:C,0))</f>
        <v>400</v>
      </c>
      <c r="D123" s="232">
        <f>ROUND(INDEX(CDN!I:I,MATCH('CDN Price Index'!B:B,CDN!C:C,0))*(1-$N$2)*(1-$N$3)*(1-$N$4),2)</f>
        <v>544.04</v>
      </c>
      <c r="E123" s="70" t="s">
        <v>865</v>
      </c>
      <c r="F123" s="63">
        <f>INDEX(CDN!E:E,MATCH($E:$E,CDN!$C:$C,0))</f>
        <v>50</v>
      </c>
      <c r="G123" s="232">
        <f>ROUND(INDEX(CDN!I:I,MATCH($E:$E,CDN!$C:$C,0))*(1-$N$2)*(1-$N$3)*(1-$N$4),2)</f>
        <v>74.8</v>
      </c>
      <c r="H123" s="70" t="s">
        <v>829</v>
      </c>
      <c r="I123" s="63">
        <f>INDEX(CDN!E:E,MATCH($H:$H,CDN!$C:$C,0))</f>
        <v>20</v>
      </c>
      <c r="J123" s="233">
        <f>ROUND(INDEX(CDN!I:I,MATCH($H:$H,CDN!$C:$C,0))*(1-$N$2)*(1-$N$3)*(1-$N$4),2)</f>
        <v>34</v>
      </c>
    </row>
    <row r="124" spans="1:10" ht="15.95" customHeight="1">
      <c r="A124" s="64" t="s">
        <v>860</v>
      </c>
      <c r="B124" s="65" t="s">
        <v>802</v>
      </c>
      <c r="C124" s="69">
        <f>INDEX(CDN!E:E,MATCH(B:B,CDN!C:C,0))</f>
        <v>300</v>
      </c>
      <c r="D124" s="230">
        <f>ROUND(INDEX(CDN!I:I,MATCH('CDN Price Index'!B:B,CDN!C:C,0))*(1-$N$2)*(1-$N$3)*(1-$N$4),2)</f>
        <v>495.96</v>
      </c>
      <c r="E124" s="65" t="s">
        <v>864</v>
      </c>
      <c r="F124" s="69">
        <f>INDEX(CDN!E:E,MATCH($E:$E,CDN!$C:$C,0))</f>
        <v>50</v>
      </c>
      <c r="G124" s="230">
        <f>ROUND(INDEX(CDN!I:I,MATCH($E:$E,CDN!$C:$C,0))*(1-$N$2)*(1-$N$3)*(1-$N$4),2)</f>
        <v>90.93</v>
      </c>
      <c r="H124" s="65" t="s">
        <v>830</v>
      </c>
      <c r="I124" s="69">
        <f>INDEX(CDN!E:E,MATCH($H:$H,CDN!$C:$C,0))</f>
        <v>20</v>
      </c>
      <c r="J124" s="231">
        <f>ROUND(INDEX(CDN!I:I,MATCH($H:$H,CDN!$C:$C,0))*(1-$N$2)*(1-$N$3)*(1-$N$4),2)</f>
        <v>41.33</v>
      </c>
    </row>
    <row r="125" spans="1:10" ht="15.95" customHeight="1">
      <c r="A125" s="62" t="s">
        <v>861</v>
      </c>
      <c r="B125" s="70" t="s">
        <v>803</v>
      </c>
      <c r="C125" s="63">
        <f>INDEX(CDN!E:E,MATCH(B:B,CDN!C:C,0))</f>
        <v>300</v>
      </c>
      <c r="D125" s="232">
        <f>ROUND(INDEX(CDN!I:I,MATCH('CDN Price Index'!B:B,CDN!C:C,0))*(1-$N$2)*(1-$N$3)*(1-$N$4),2)</f>
        <v>632.61</v>
      </c>
      <c r="E125" s="72"/>
      <c r="F125" s="63"/>
      <c r="G125" s="235"/>
      <c r="H125" s="70" t="s">
        <v>831</v>
      </c>
      <c r="I125" s="63">
        <f>INDEX(CDN!E:E,MATCH($H:$H,CDN!$C:$C,0))</f>
        <v>20</v>
      </c>
      <c r="J125" s="233">
        <f>ROUND(INDEX(CDN!I:I,MATCH($H:$H,CDN!$C:$C,0))*(1-$N$2)*(1-$N$3)*(1-$N$4),2)</f>
        <v>52.71</v>
      </c>
    </row>
    <row r="126" spans="1:10" ht="15.95" customHeight="1" thickBot="1">
      <c r="A126" s="127" t="s">
        <v>862</v>
      </c>
      <c r="B126" s="75" t="s">
        <v>804</v>
      </c>
      <c r="C126" s="79">
        <f>INDEX(CDN!E:E,MATCH(B:B,CDN!C:C,0))</f>
        <v>200</v>
      </c>
      <c r="D126" s="236">
        <f>ROUND(INDEX(CDN!I:I,MATCH('CDN Price Index'!B:B,CDN!C:C,0))*(1-$N$2)*(1-$N$3)*(1-$N$4),2)</f>
        <v>653.83000000000004</v>
      </c>
      <c r="E126" s="77"/>
      <c r="F126" s="79"/>
      <c r="G126" s="237"/>
      <c r="H126" s="75" t="s">
        <v>832</v>
      </c>
      <c r="I126" s="79">
        <f>INDEX(CDN!E:E,MATCH($H:$H,CDN!$C:$C,0))</f>
        <v>20</v>
      </c>
      <c r="J126" s="238">
        <f>ROUND(INDEX(CDN!I:I,MATCH($H:$H,CDN!$C:$C,0))*(1-$N$2)*(1-$N$3)*(1-$N$4),2)</f>
        <v>81.73</v>
      </c>
    </row>
    <row r="127" spans="1:10" ht="15.95" customHeight="1" thickBot="1"/>
    <row r="128" spans="1:10" ht="15.95" customHeight="1" thickBot="1">
      <c r="A128" s="322" t="s">
        <v>863</v>
      </c>
      <c r="B128" s="323"/>
      <c r="C128" s="323"/>
      <c r="D128" s="323"/>
      <c r="E128" s="323"/>
      <c r="F128" s="323"/>
      <c r="G128" s="323"/>
      <c r="H128" s="323"/>
      <c r="I128" s="323"/>
      <c r="J128" s="324"/>
    </row>
    <row r="129" spans="1:10" ht="15.95" customHeight="1" thickBot="1">
      <c r="A129" s="27"/>
      <c r="B129" s="285" t="s">
        <v>448</v>
      </c>
      <c r="C129" s="286"/>
      <c r="D129" s="287"/>
      <c r="E129" s="285" t="s">
        <v>1124</v>
      </c>
      <c r="F129" s="286"/>
      <c r="G129" s="287"/>
      <c r="H129" s="285" t="s">
        <v>441</v>
      </c>
      <c r="I129" s="286"/>
      <c r="J129" s="287"/>
    </row>
    <row r="130" spans="1:10" ht="15.95" customHeight="1" thickBot="1">
      <c r="A130" s="57" t="s">
        <v>439</v>
      </c>
      <c r="B130" s="58" t="s">
        <v>438</v>
      </c>
      <c r="C130" s="59" t="s">
        <v>388</v>
      </c>
      <c r="D130" s="60" t="s">
        <v>389</v>
      </c>
      <c r="E130" s="58" t="s">
        <v>438</v>
      </c>
      <c r="F130" s="61" t="s">
        <v>388</v>
      </c>
      <c r="G130" s="60" t="s">
        <v>389</v>
      </c>
      <c r="H130" s="58" t="s">
        <v>438</v>
      </c>
      <c r="I130" s="61" t="s">
        <v>388</v>
      </c>
      <c r="J130" s="60" t="s">
        <v>389</v>
      </c>
    </row>
    <row r="131" spans="1:10" ht="15.95" customHeight="1">
      <c r="A131" s="171" t="s">
        <v>1244</v>
      </c>
      <c r="B131" s="172" t="s">
        <v>1179</v>
      </c>
      <c r="C131" s="173">
        <f>INDEX(CDN!E:E,MATCH(B:B,CDN!C:C,0))</f>
        <v>700</v>
      </c>
      <c r="D131" s="241">
        <f>ROUND(INDEX(CDN!I:I,MATCH('CDN Price Index'!B:B,CDN!C:C,0))*(1-$N$2)*(1-$N$3)*(1-$N$4),2)</f>
        <v>402.01</v>
      </c>
      <c r="E131" s="192"/>
      <c r="F131" s="173"/>
      <c r="G131" s="248"/>
      <c r="H131" s="172" t="s">
        <v>1181</v>
      </c>
      <c r="I131" s="173">
        <f>INDEX(CDN!E:E,MATCH($H:$H,CDN!$C:$C,0))</f>
        <v>40</v>
      </c>
      <c r="J131" s="242">
        <f>ROUND(INDEX(CDN!I:I,MATCH($H:$H,CDN!$C:$C,0))*(1-$N$2)*(1-$N$3)*(1-$N$4),2)</f>
        <v>28.72</v>
      </c>
    </row>
    <row r="132" spans="1:10" ht="15.95" customHeight="1">
      <c r="A132" s="62" t="s">
        <v>549</v>
      </c>
      <c r="B132" s="70" t="s">
        <v>805</v>
      </c>
      <c r="C132" s="63">
        <f>INDEX(CDN!E:E,MATCH(B:B,CDN!C:C,0))</f>
        <v>500</v>
      </c>
      <c r="D132" s="232">
        <f>ROUND(INDEX(CDN!I:I,MATCH('CDN Price Index'!B:B,CDN!C:C,0))*(1-$N$2)*(1-$N$3)*(1-$N$4),2)</f>
        <v>349.26</v>
      </c>
      <c r="E132" s="72"/>
      <c r="F132" s="63"/>
      <c r="G132" s="235"/>
      <c r="H132" s="70" t="s">
        <v>852</v>
      </c>
      <c r="I132" s="63">
        <f>INDEX(CDN!E:E,MATCH($H:$H,CDN!$C:$C,0))</f>
        <v>40</v>
      </c>
      <c r="J132" s="233">
        <f>ROUND(INDEX(CDN!I:I,MATCH($H:$H,CDN!$C:$C,0))*(1-$N$2)*(1-$N$3)*(1-$N$4),2)</f>
        <v>34.57</v>
      </c>
    </row>
    <row r="133" spans="1:10" ht="15.95" customHeight="1">
      <c r="A133" s="64" t="s">
        <v>393</v>
      </c>
      <c r="B133" s="65" t="s">
        <v>806</v>
      </c>
      <c r="C133" s="69">
        <f>INDEX(CDN!E:E,MATCH(B:B,CDN!C:C,0))</f>
        <v>500</v>
      </c>
      <c r="D133" s="230">
        <f>ROUND(INDEX(CDN!I:I,MATCH('CDN Price Index'!B:B,CDN!C:C,0))*(1-$N$2)*(1-$N$3)*(1-$N$4),2)</f>
        <v>456.83</v>
      </c>
      <c r="E133" s="67"/>
      <c r="F133" s="69"/>
      <c r="G133" s="234"/>
      <c r="H133" s="65" t="s">
        <v>853</v>
      </c>
      <c r="I133" s="69">
        <f>INDEX(CDN!E:E,MATCH($H:$H,CDN!$C:$C,0))</f>
        <v>40</v>
      </c>
      <c r="J133" s="231">
        <f>ROUND(INDEX(CDN!I:I,MATCH($H:$H,CDN!$C:$C,0))*(1-$N$2)*(1-$N$3)*(1-$N$4),2)</f>
        <v>46.35</v>
      </c>
    </row>
    <row r="134" spans="1:10" ht="15.95" customHeight="1">
      <c r="A134" s="62" t="s">
        <v>394</v>
      </c>
      <c r="B134" s="70" t="s">
        <v>807</v>
      </c>
      <c r="C134" s="63">
        <f>INDEX(CDN!E:E,MATCH(B:B,CDN!C:C,0))</f>
        <v>300</v>
      </c>
      <c r="D134" s="232">
        <f>ROUND(INDEX(CDN!I:I,MATCH('CDN Price Index'!B:B,CDN!C:C,0))*(1-$N$2)*(1-$N$3)*(1-$N$4),2)</f>
        <v>380.36</v>
      </c>
      <c r="E134" s="72"/>
      <c r="F134" s="63"/>
      <c r="G134" s="235"/>
      <c r="H134" s="70" t="s">
        <v>854</v>
      </c>
      <c r="I134" s="63">
        <f>INDEX(CDN!E:E,MATCH($H:$H,CDN!$C:$C,0))</f>
        <v>40</v>
      </c>
      <c r="J134" s="233">
        <f>ROUND(INDEX(CDN!I:I,MATCH($H:$H,CDN!$C:$C,0))*(1-$N$2)*(1-$N$3)*(1-$N$4),2)</f>
        <v>63.29</v>
      </c>
    </row>
    <row r="135" spans="1:10" ht="15.95" customHeight="1">
      <c r="A135" s="64" t="s">
        <v>395</v>
      </c>
      <c r="B135" s="65" t="s">
        <v>808</v>
      </c>
      <c r="C135" s="69">
        <f>INDEX(CDN!E:E,MATCH(B:B,CDN!C:C,0))</f>
        <v>300</v>
      </c>
      <c r="D135" s="230">
        <f>ROUND(INDEX(CDN!I:I,MATCH('CDN Price Index'!B:B,CDN!C:C,0))*(1-$N$2)*(1-$N$3)*(1-$N$4),2)</f>
        <v>479.13</v>
      </c>
      <c r="E135" s="67"/>
      <c r="F135" s="69"/>
      <c r="G135" s="234"/>
      <c r="H135" s="65" t="s">
        <v>855</v>
      </c>
      <c r="I135" s="69">
        <f>INDEX(CDN!E:E,MATCH($H:$H,CDN!$C:$C,0))</f>
        <v>40</v>
      </c>
      <c r="J135" s="231">
        <f>ROUND(INDEX(CDN!I:I,MATCH($H:$H,CDN!$C:$C,0))*(1-$N$2)*(1-$N$3)*(1-$N$4),2)</f>
        <v>81.319999999999993</v>
      </c>
    </row>
    <row r="136" spans="1:10" ht="15.95" customHeight="1" thickBot="1">
      <c r="A136" s="80" t="s">
        <v>396</v>
      </c>
      <c r="B136" s="81" t="s">
        <v>809</v>
      </c>
      <c r="C136" s="82">
        <f>INDEX(CDN!E:E,MATCH(B:B,CDN!C:C,0))</f>
        <v>300</v>
      </c>
      <c r="D136" s="239">
        <f>ROUND(INDEX(CDN!I:I,MATCH('CDN Price Index'!B:B,CDN!C:C,0))*(1-$N$2)*(1-$N$3)*(1-$N$4),2)</f>
        <v>603.32000000000005</v>
      </c>
      <c r="E136" s="83"/>
      <c r="F136" s="82"/>
      <c r="G136" s="246"/>
      <c r="H136" s="81" t="s">
        <v>856</v>
      </c>
      <c r="I136" s="82">
        <f>INDEX(CDN!E:E,MATCH($H:$H,CDN!$C:$C,0))</f>
        <v>40</v>
      </c>
      <c r="J136" s="240">
        <f>ROUND(INDEX(CDN!I:I,MATCH($H:$H,CDN!$C:$C,0))*(1-$N$2)*(1-$N$3)*(1-$N$4),2)</f>
        <v>104.01</v>
      </c>
    </row>
    <row r="137" spans="1:10" ht="15.95" customHeight="1" thickBot="1">
      <c r="A137" s="300" t="s">
        <v>461</v>
      </c>
      <c r="B137" s="301"/>
      <c r="C137" s="301"/>
      <c r="D137" s="301"/>
      <c r="E137" s="301"/>
      <c r="F137" s="301"/>
      <c r="G137" s="301"/>
      <c r="H137" s="301"/>
      <c r="I137" s="301"/>
      <c r="J137" s="302"/>
    </row>
    <row r="138" spans="1:10" ht="15.95" customHeight="1" thickBot="1">
      <c r="A138" s="27"/>
      <c r="B138" s="285" t="s">
        <v>448</v>
      </c>
      <c r="C138" s="286"/>
      <c r="D138" s="287"/>
      <c r="E138" s="285" t="s">
        <v>1124</v>
      </c>
      <c r="F138" s="286"/>
      <c r="G138" s="287"/>
      <c r="H138" s="285" t="s">
        <v>441</v>
      </c>
      <c r="I138" s="286"/>
      <c r="J138" s="287"/>
    </row>
    <row r="139" spans="1:10" s="87" customFormat="1" ht="15.95" customHeight="1" thickBot="1">
      <c r="A139" s="57" t="s">
        <v>439</v>
      </c>
      <c r="B139" s="58" t="s">
        <v>438</v>
      </c>
      <c r="C139" s="59" t="s">
        <v>388</v>
      </c>
      <c r="D139" s="60" t="s">
        <v>389</v>
      </c>
      <c r="E139" s="58" t="s">
        <v>438</v>
      </c>
      <c r="F139" s="61" t="s">
        <v>388</v>
      </c>
      <c r="G139" s="60" t="s">
        <v>389</v>
      </c>
      <c r="H139" s="58" t="s">
        <v>438</v>
      </c>
      <c r="I139" s="61" t="s">
        <v>388</v>
      </c>
      <c r="J139" s="60" t="s">
        <v>389</v>
      </c>
    </row>
    <row r="140" spans="1:10" s="87" customFormat="1" ht="15.95" customHeight="1">
      <c r="A140" s="88" t="s">
        <v>906</v>
      </c>
      <c r="B140" s="89" t="s">
        <v>903</v>
      </c>
      <c r="C140" s="90">
        <f>INDEX(CDN!E:E,MATCH(B:B,CDN!C:C,0))</f>
        <v>10000</v>
      </c>
      <c r="D140" s="228">
        <f>ROUND(INDEX(CDN!I:I,MATCH('CDN Price Index'!B:B,CDN!C:C,0))*(1-$N$2)*(1-$N$3)*(1-$N$4),2)</f>
        <v>763.97</v>
      </c>
      <c r="E140" s="91" t="s">
        <v>905</v>
      </c>
      <c r="F140" s="114">
        <f>INDEX(CDN!E:E,MATCH($E:$E,CDN!$C:$C,0))</f>
        <v>1050</v>
      </c>
      <c r="G140" s="228">
        <f>ROUND(INDEX(CDN!I:I,MATCH($E:$E,CDN!$C:$C,0))*(1-$N$2)*(1-$N$3)*(1-$N$4),2)</f>
        <v>73.98</v>
      </c>
      <c r="H140" s="89" t="s">
        <v>904</v>
      </c>
      <c r="I140" s="90">
        <f>INDEX(CDN!E:E,MATCH($H:$H,CDN!$C:$C,0))</f>
        <v>100</v>
      </c>
      <c r="J140" s="229">
        <f>ROUND(INDEX(CDN!I:I,MATCH($H:$H,CDN!$C:$C,0))*(1-$N$2)*(1-$N$3)*(1-$N$4),2)</f>
        <v>9.26</v>
      </c>
    </row>
    <row r="141" spans="1:10" s="87" customFormat="1" ht="15.95" customHeight="1">
      <c r="A141" s="64" t="s">
        <v>450</v>
      </c>
      <c r="B141" s="65" t="s">
        <v>303</v>
      </c>
      <c r="C141" s="69">
        <f>INDEX(CDN!E:E,MATCH(B:B,CDN!C:C,0))</f>
        <v>10000</v>
      </c>
      <c r="D141" s="230">
        <f>ROUND(INDEX(CDN!I:I,MATCH('CDN Price Index'!B:B,CDN!C:C,0))*(1-$N$2)*(1-$N$3)*(1-$N$4),2)</f>
        <v>899.12</v>
      </c>
      <c r="E141" s="67" t="s">
        <v>301</v>
      </c>
      <c r="F141" s="113">
        <f>INDEX(CDN!E:E,MATCH($E:$E,CDN!$C:$C,0))</f>
        <v>775</v>
      </c>
      <c r="G141" s="230">
        <f>ROUND(INDEX(CDN!I:I,MATCH($E:$E,CDN!$C:$C,0))*(1-$N$2)*(1-$N$3)*(1-$N$4),2)</f>
        <v>78.42</v>
      </c>
      <c r="H141" s="65" t="s">
        <v>302</v>
      </c>
      <c r="I141" s="69">
        <f>INDEX(CDN!E:E,MATCH($H:$H,CDN!$C:$C,0))</f>
        <v>100</v>
      </c>
      <c r="J141" s="231">
        <f>ROUND(INDEX(CDN!I:I,MATCH($H:$H,CDN!$C:$C,0))*(1-$N$2)*(1-$N$3)*(1-$N$4),2)</f>
        <v>11.45</v>
      </c>
    </row>
    <row r="142" spans="1:10" s="87" customFormat="1" ht="15.95" customHeight="1">
      <c r="A142" s="108" t="s">
        <v>454</v>
      </c>
      <c r="B142" s="109" t="s">
        <v>138</v>
      </c>
      <c r="C142" s="110">
        <f>INDEX(CDN!E:E,MATCH(B:B,CDN!C:C,0))</f>
        <v>6500</v>
      </c>
      <c r="D142" s="232">
        <f>ROUND(INDEX(CDN!I:I,MATCH('CDN Price Index'!B:B,CDN!C:C,0))*(1-$N$2)*(1-$N$3)*(1-$N$4),2)</f>
        <v>595.78</v>
      </c>
      <c r="E142" s="111" t="s">
        <v>136</v>
      </c>
      <c r="F142" s="112">
        <f>INDEX(CDN!E:E,MATCH($E:$E,CDN!$C:$C,0))</f>
        <v>700</v>
      </c>
      <c r="G142" s="232">
        <f>ROUND(INDEX(CDN!I:I,MATCH($E:$E,CDN!$C:$C,0))*(1-$N$2)*(1-$N$3)*(1-$N$4),2)</f>
        <v>78.42</v>
      </c>
      <c r="H142" s="109" t="s">
        <v>137</v>
      </c>
      <c r="I142" s="110">
        <f>INDEX(CDN!E:E,MATCH($H:$H,CDN!$C:$C,0))</f>
        <v>100</v>
      </c>
      <c r="J142" s="233">
        <f>ROUND(INDEX(CDN!I:I,MATCH($H:$H,CDN!$C:$C,0))*(1-$N$2)*(1-$N$3)*(1-$N$4),2)</f>
        <v>11.69</v>
      </c>
    </row>
    <row r="143" spans="1:10" s="87" customFormat="1" ht="15.95" customHeight="1">
      <c r="A143" s="64" t="s">
        <v>390</v>
      </c>
      <c r="B143" s="204" t="s">
        <v>135</v>
      </c>
      <c r="C143" s="69">
        <f>INDEX(CDN!E:E,MATCH(B:B,CDN!C:C,0))</f>
        <v>4500</v>
      </c>
      <c r="D143" s="230">
        <f>ROUND(INDEX(CDN!I:I,MATCH('CDN Price Index'!B:B,CDN!C:C,0))*(1-$N$2)*(1-$N$3)*(1-$N$4),2)</f>
        <v>519.34</v>
      </c>
      <c r="E143" s="67" t="s">
        <v>133</v>
      </c>
      <c r="F143" s="113">
        <f>INDEX(CDN!E:E,MATCH($E:$E,CDN!$C:$C,0))</f>
        <v>565</v>
      </c>
      <c r="G143" s="230">
        <f>ROUND(INDEX(CDN!I:I,MATCH($E:$E,CDN!$C:$C,0))*(1-$N$2)*(1-$N$3)*(1-$N$4),2)</f>
        <v>78.42</v>
      </c>
      <c r="H143" s="65" t="s">
        <v>134</v>
      </c>
      <c r="I143" s="69">
        <f>INDEX(CDN!E:E,MATCH($H:$H,CDN!$C:$C,0))</f>
        <v>100</v>
      </c>
      <c r="J143" s="231">
        <f>ROUND(INDEX(CDN!I:I,MATCH($H:$H,CDN!$C:$C,0))*(1-$N$2)*(1-$N$3)*(1-$N$4),2)</f>
        <v>14.42</v>
      </c>
    </row>
    <row r="144" spans="1:10" s="87" customFormat="1" ht="15.95" customHeight="1">
      <c r="A144" s="108" t="s">
        <v>453</v>
      </c>
      <c r="B144" s="109" t="s">
        <v>132</v>
      </c>
      <c r="C144" s="110">
        <f>INDEX(CDN!E:E,MATCH(B:B,CDN!C:C,0))</f>
        <v>3500</v>
      </c>
      <c r="D144" s="232">
        <f>ROUND(INDEX(CDN!I:I,MATCH('CDN Price Index'!B:B,CDN!C:C,0))*(1-$N$2)*(1-$N$3)*(1-$N$4),2)</f>
        <v>485.47</v>
      </c>
      <c r="E144" s="111" t="s">
        <v>130</v>
      </c>
      <c r="F144" s="112">
        <f>INDEX(CDN!E:E,MATCH($E:$E,CDN!$C:$C,0))</f>
        <v>475</v>
      </c>
      <c r="G144" s="232">
        <f>ROUND(INDEX(CDN!I:I,MATCH($E:$E,CDN!$C:$C,0))*(1-$N$2)*(1-$N$3)*(1-$N$4),2)</f>
        <v>78.42</v>
      </c>
      <c r="H144" s="109" t="s">
        <v>131</v>
      </c>
      <c r="I144" s="110">
        <f>INDEX(CDN!E:E,MATCH($H:$H,CDN!$C:$C,0))</f>
        <v>100</v>
      </c>
      <c r="J144" s="233">
        <f>ROUND(INDEX(CDN!I:I,MATCH($H:$H,CDN!$C:$C,0))*(1-$N$2)*(1-$N$3)*(1-$N$4),2)</f>
        <v>17.34</v>
      </c>
    </row>
    <row r="145" spans="1:10" s="87" customFormat="1" ht="15.95" customHeight="1">
      <c r="A145" s="64" t="s">
        <v>452</v>
      </c>
      <c r="B145" s="204" t="s">
        <v>129</v>
      </c>
      <c r="C145" s="69">
        <f>INDEX(CDN!E:E,MATCH(B:B,CDN!C:C,0))</f>
        <v>3000</v>
      </c>
      <c r="D145" s="230">
        <f>ROUND(INDEX(CDN!I:I,MATCH('CDN Price Index'!B:B,CDN!C:C,0))*(1-$N$2)*(1-$N$3)*(1-$N$4),2)</f>
        <v>463.01</v>
      </c>
      <c r="E145" s="67" t="s">
        <v>127</v>
      </c>
      <c r="F145" s="113">
        <f>INDEX(CDN!E:E,MATCH($E:$E,CDN!$C:$C,0))</f>
        <v>400</v>
      </c>
      <c r="G145" s="230">
        <f>ROUND(INDEX(CDN!I:I,MATCH($E:$E,CDN!$C:$C,0))*(1-$N$2)*(1-$N$3)*(1-$N$4),2)</f>
        <v>78.42</v>
      </c>
      <c r="H145" s="65" t="s">
        <v>128</v>
      </c>
      <c r="I145" s="69">
        <f>INDEX(CDN!E:E,MATCH($H:$H,CDN!$C:$C,0))</f>
        <v>100</v>
      </c>
      <c r="J145" s="231">
        <f>ROUND(INDEX(CDN!I:I,MATCH($H:$H,CDN!$C:$C,0))*(1-$N$2)*(1-$N$3)*(1-$N$4),2)</f>
        <v>19.399999999999999</v>
      </c>
    </row>
    <row r="146" spans="1:10" s="87" customFormat="1" ht="15.95" customHeight="1">
      <c r="A146" s="108" t="s">
        <v>451</v>
      </c>
      <c r="B146" s="109" t="s">
        <v>126</v>
      </c>
      <c r="C146" s="110">
        <f>INDEX(CDN!E:E,MATCH(B:B,CDN!C:C,0))</f>
        <v>2000</v>
      </c>
      <c r="D146" s="232">
        <f>ROUND(INDEX(CDN!I:I,MATCH('CDN Price Index'!B:B,CDN!C:C,0))*(1-$N$2)*(1-$N$3)*(1-$N$4),2)</f>
        <v>303.56</v>
      </c>
      <c r="E146" s="111" t="s">
        <v>124</v>
      </c>
      <c r="F146" s="112">
        <f>INDEX(CDN!E:E,MATCH($E:$E,CDN!$C:$C,0))</f>
        <v>400</v>
      </c>
      <c r="G146" s="232">
        <f>ROUND(INDEX(CDN!I:I,MATCH($E:$E,CDN!$C:$C,0))*(1-$N$2)*(1-$N$3)*(1-$N$4),2)</f>
        <v>69.260000000000005</v>
      </c>
      <c r="H146" s="109" t="s">
        <v>125</v>
      </c>
      <c r="I146" s="110">
        <f>INDEX(CDN!E:E,MATCH($H:$H,CDN!$C:$C,0))</f>
        <v>100</v>
      </c>
      <c r="J146" s="233">
        <f>ROUND(INDEX(CDN!I:I,MATCH($H:$H,CDN!$C:$C,0))*(1-$N$2)*(1-$N$3)*(1-$N$4),2)</f>
        <v>20.2</v>
      </c>
    </row>
    <row r="147" spans="1:10" s="87" customFormat="1" ht="15.95" customHeight="1">
      <c r="A147" s="64" t="s">
        <v>457</v>
      </c>
      <c r="B147" s="204" t="s">
        <v>123</v>
      </c>
      <c r="C147" s="69">
        <f>INDEX(CDN!E:E,MATCH(B:B,CDN!C:C,0))</f>
        <v>2000</v>
      </c>
      <c r="D147" s="230">
        <f>ROUND(INDEX(CDN!I:I,MATCH('CDN Price Index'!B:B,CDN!C:C,0))*(1-$N$2)*(1-$N$3)*(1-$N$4),2)</f>
        <v>445.36</v>
      </c>
      <c r="E147" s="67" t="s">
        <v>121</v>
      </c>
      <c r="F147" s="113">
        <f>INDEX(CDN!E:E,MATCH($E:$E,CDN!$C:$C,0))</f>
        <v>315</v>
      </c>
      <c r="G147" s="230">
        <f>ROUND(INDEX(CDN!I:I,MATCH($E:$E,CDN!$C:$C,0))*(1-$N$2)*(1-$N$3)*(1-$N$4),2)</f>
        <v>69.260000000000005</v>
      </c>
      <c r="H147" s="65" t="s">
        <v>122</v>
      </c>
      <c r="I147" s="69">
        <f>INDEX(CDN!E:E,MATCH($H:$H,CDN!$C:$C,0))</f>
        <v>100</v>
      </c>
      <c r="J147" s="231">
        <f>ROUND(INDEX(CDN!I:I,MATCH($H:$H,CDN!$C:$C,0))*(1-$N$2)*(1-$N$3)*(1-$N$4),2)</f>
        <v>28.7</v>
      </c>
    </row>
    <row r="148" spans="1:10" s="87" customFormat="1" ht="15.95" customHeight="1">
      <c r="A148" s="108" t="s">
        <v>416</v>
      </c>
      <c r="B148" s="109" t="s">
        <v>120</v>
      </c>
      <c r="C148" s="110">
        <f>INDEX(CDN!E:E,MATCH(B:B,CDN!C:C,0))</f>
        <v>1000</v>
      </c>
      <c r="D148" s="232">
        <f>ROUND(INDEX(CDN!I:I,MATCH('CDN Price Index'!B:B,CDN!C:C,0))*(1-$N$2)*(1-$N$3)*(1-$N$4),2)</f>
        <v>463.16</v>
      </c>
      <c r="E148" s="111" t="s">
        <v>964</v>
      </c>
      <c r="F148" s="112">
        <f>INDEX(CDN!E:E,MATCH($E:$E,CDN!$C:$C,0))</f>
        <v>250</v>
      </c>
      <c r="G148" s="232">
        <f>ROUND(INDEX(CDN!I:I,MATCH($E:$E,CDN!$C:$C,0))*(1-$N$2)*(1-$N$3)*(1-$N$4),2)</f>
        <v>130.66</v>
      </c>
      <c r="H148" s="109" t="s">
        <v>119</v>
      </c>
      <c r="I148" s="110">
        <f>INDEX(CDN!E:E,MATCH($H:$H,CDN!$C:$C,0))</f>
        <v>50</v>
      </c>
      <c r="J148" s="233">
        <f>ROUND(INDEX(CDN!I:I,MATCH($H:$H,CDN!$C:$C,0))*(1-$N$2)*(1-$N$3)*(1-$N$4),2)</f>
        <v>29.59</v>
      </c>
    </row>
    <row r="149" spans="1:10" s="87" customFormat="1" ht="15.95" customHeight="1" thickBot="1">
      <c r="A149" s="74" t="s">
        <v>417</v>
      </c>
      <c r="B149" s="128" t="s">
        <v>118</v>
      </c>
      <c r="C149" s="79">
        <f>INDEX(CDN!E:E,MATCH(B:B,CDN!C:C,0))</f>
        <v>800</v>
      </c>
      <c r="D149" s="236">
        <f>ROUND(INDEX(CDN!I:I,MATCH('CDN Price Index'!B:B,CDN!C:C,0))*(1-$N$2)*(1-$N$3)*(1-$N$4),2)</f>
        <v>388.21</v>
      </c>
      <c r="E149" s="77" t="s">
        <v>965</v>
      </c>
      <c r="F149" s="117">
        <f>INDEX(CDN!E:E,MATCH($E:$E,CDN!$C:$C,0))</f>
        <v>250</v>
      </c>
      <c r="G149" s="236">
        <f>ROUND(INDEX(CDN!I:I,MATCH($E:$E,CDN!$C:$C,0))*(1-$N$2)*(1-$N$3)*(1-$N$4),2)</f>
        <v>136.91</v>
      </c>
      <c r="H149" s="75" t="s">
        <v>117</v>
      </c>
      <c r="I149" s="79">
        <f>INDEX(CDN!E:E,MATCH($H:$H,CDN!$C:$C,0))</f>
        <v>50</v>
      </c>
      <c r="J149" s="238">
        <f>ROUND(INDEX(CDN!I:I,MATCH($H:$H,CDN!$C:$C,0))*(1-$N$2)*(1-$N$3)*(1-$N$4),2)</f>
        <v>31.08</v>
      </c>
    </row>
    <row r="150" spans="1:10" ht="15.95" customHeight="1" thickBot="1"/>
    <row r="151" spans="1:10" ht="15.95" customHeight="1" thickBot="1">
      <c r="A151" s="176" t="s">
        <v>1258</v>
      </c>
      <c r="B151" s="177"/>
      <c r="C151" s="177"/>
      <c r="D151" s="178"/>
      <c r="E151" s="308"/>
      <c r="F151" s="308"/>
      <c r="G151" s="308"/>
      <c r="H151" s="308"/>
      <c r="I151" s="308"/>
      <c r="J151" s="309"/>
    </row>
    <row r="152" spans="1:10" ht="15.95" customHeight="1" thickBot="1">
      <c r="A152" s="27"/>
      <c r="B152" s="285" t="s">
        <v>448</v>
      </c>
      <c r="C152" s="286"/>
      <c r="D152" s="287"/>
      <c r="E152" s="285" t="s">
        <v>1124</v>
      </c>
      <c r="F152" s="286"/>
      <c r="G152" s="287"/>
      <c r="H152" s="285" t="s">
        <v>441</v>
      </c>
      <c r="I152" s="286"/>
      <c r="J152" s="287"/>
    </row>
    <row r="153" spans="1:10" s="87" customFormat="1" ht="15.95" customHeight="1" thickBot="1">
      <c r="A153" s="57" t="s">
        <v>439</v>
      </c>
      <c r="B153" s="58" t="s">
        <v>438</v>
      </c>
      <c r="C153" s="59" t="s">
        <v>388</v>
      </c>
      <c r="D153" s="60" t="s">
        <v>389</v>
      </c>
      <c r="E153" s="58" t="s">
        <v>438</v>
      </c>
      <c r="F153" s="61" t="s">
        <v>388</v>
      </c>
      <c r="G153" s="60" t="s">
        <v>389</v>
      </c>
      <c r="H153" s="58" t="s">
        <v>438</v>
      </c>
      <c r="I153" s="61" t="s">
        <v>388</v>
      </c>
      <c r="J153" s="60" t="s">
        <v>389</v>
      </c>
    </row>
    <row r="154" spans="1:10" s="87" customFormat="1" ht="15.95" customHeight="1" thickBot="1">
      <c r="A154" s="200" t="s">
        <v>1245</v>
      </c>
      <c r="B154" s="201" t="s">
        <v>1246</v>
      </c>
      <c r="C154" s="202">
        <f>INDEX(CDN!E:E,MATCH(B:B,CDN!C:C,0))</f>
        <v>3500</v>
      </c>
      <c r="D154" s="249">
        <f>ROUND(INDEX(CDN!I:I,MATCH('CDN Price Index'!B:B,CDN!C:C,0))*(1-$N$2)*(1-$N$3)*(1-$N$4),2)</f>
        <v>485.47</v>
      </c>
      <c r="E154" s="201" t="s">
        <v>1247</v>
      </c>
      <c r="F154" s="203">
        <f>INDEX(CDN!E:E,MATCH($E:$E,CDN!$C:$C,0))</f>
        <v>475</v>
      </c>
      <c r="G154" s="249">
        <f>ROUND(INDEX(CDN!I:I,MATCH($E:$E,CDN!$C:$C,0))*(1-$N$2)*(1-$N$3)*(1-$N$4),2)</f>
        <v>78.42</v>
      </c>
      <c r="H154" s="201" t="s">
        <v>1248</v>
      </c>
      <c r="I154" s="202">
        <f>INDEX(CDN!E:E,MATCH($H:$H,CDN!$C:$C,0))</f>
        <v>100</v>
      </c>
      <c r="J154" s="238">
        <f>ROUND(INDEX(CDN!G:G,MATCH($H:$H,CDN!$C:$C,0))*(1-$N$2)*(1-$N$3)*(1-$N$4),2)</f>
        <v>15.76</v>
      </c>
    </row>
    <row r="155" spans="1:10" ht="15.95" customHeight="1" thickBot="1"/>
    <row r="156" spans="1:10" ht="15.95" customHeight="1" thickBot="1">
      <c r="A156" s="303" t="s">
        <v>460</v>
      </c>
      <c r="B156" s="317"/>
      <c r="C156" s="317"/>
      <c r="D156" s="317"/>
      <c r="E156" s="317"/>
      <c r="F156" s="317"/>
      <c r="G156" s="317"/>
      <c r="H156" s="317"/>
      <c r="I156" s="317"/>
      <c r="J156" s="318"/>
    </row>
    <row r="157" spans="1:10" ht="15.95" customHeight="1" thickBot="1">
      <c r="A157" s="27"/>
      <c r="B157" s="285" t="s">
        <v>448</v>
      </c>
      <c r="C157" s="286"/>
      <c r="D157" s="287"/>
      <c r="E157" s="285" t="s">
        <v>1124</v>
      </c>
      <c r="F157" s="286"/>
      <c r="G157" s="287"/>
      <c r="H157" s="285" t="s">
        <v>441</v>
      </c>
      <c r="I157" s="286"/>
      <c r="J157" s="287"/>
    </row>
    <row r="158" spans="1:10" s="87" customFormat="1" ht="15.95" customHeight="1" thickBot="1">
      <c r="A158" s="57" t="s">
        <v>439</v>
      </c>
      <c r="B158" s="58" t="s">
        <v>438</v>
      </c>
      <c r="C158" s="59" t="s">
        <v>388</v>
      </c>
      <c r="D158" s="60" t="s">
        <v>389</v>
      </c>
      <c r="E158" s="58" t="s">
        <v>438</v>
      </c>
      <c r="F158" s="61" t="s">
        <v>388</v>
      </c>
      <c r="G158" s="60" t="s">
        <v>389</v>
      </c>
      <c r="H158" s="58" t="s">
        <v>438</v>
      </c>
      <c r="I158" s="61" t="s">
        <v>388</v>
      </c>
      <c r="J158" s="60" t="s">
        <v>389</v>
      </c>
    </row>
    <row r="159" spans="1:10" s="87" customFormat="1" ht="15.95" customHeight="1">
      <c r="A159" s="88" t="s">
        <v>390</v>
      </c>
      <c r="B159" s="92" t="s">
        <v>321</v>
      </c>
      <c r="C159" s="90">
        <f>INDEX(CDN!E:E,MATCH(B:B,CDN!C:C,0))</f>
        <v>4500</v>
      </c>
      <c r="D159" s="250">
        <f>ROUND(INDEX(CDN!I:I,MATCH('CDN Price Index'!B:B,CDN!C:C,0))*(1-$N$2)*(1-$N$3)*(1-$N$4),2)</f>
        <v>615.37</v>
      </c>
      <c r="E159" s="92" t="s">
        <v>325</v>
      </c>
      <c r="F159" s="114">
        <f>INDEX(CDN!E:E,MATCH($E:$E,CDN!$C:$C,0))</f>
        <v>495</v>
      </c>
      <c r="G159" s="250">
        <f>ROUND(INDEX(CDN!I:I,MATCH($E:$E,CDN!$C:$C,0))*(1-$N$2)*(1-$N$3)*(1-$N$4),2)</f>
        <v>78.42</v>
      </c>
      <c r="H159" s="92" t="s">
        <v>323</v>
      </c>
      <c r="I159" s="90">
        <f>INDEX(CDN!E:E,MATCH($H:$H,CDN!$C:$C,0))</f>
        <v>100</v>
      </c>
      <c r="J159" s="229">
        <f>ROUND(INDEX(CDN!I:I,MATCH($H:$H,CDN!$C:$C,0))*(1-$N$2)*(1-$N$3)*(1-$N$4),2)</f>
        <v>19.04</v>
      </c>
    </row>
    <row r="160" spans="1:10" s="87" customFormat="1" ht="15.95" customHeight="1">
      <c r="A160" s="64" t="s">
        <v>453</v>
      </c>
      <c r="B160" s="93" t="s">
        <v>326</v>
      </c>
      <c r="C160" s="69">
        <f>INDEX(CDN!E:E,MATCH(B:B,CDN!C:C,0))</f>
        <v>3500</v>
      </c>
      <c r="D160" s="251">
        <f>ROUND(INDEX(CDN!I:I,MATCH('CDN Price Index'!B:B,CDN!C:C,0))*(1-$N$2)*(1-$N$3)*(1-$N$4),2)</f>
        <v>605.32000000000005</v>
      </c>
      <c r="E160" s="93" t="s">
        <v>330</v>
      </c>
      <c r="F160" s="115">
        <f>INDEX(CDN!E:E,MATCH($E:$E,CDN!$C:$C,0))</f>
        <v>390</v>
      </c>
      <c r="G160" s="251">
        <f>ROUND(INDEX(CDN!I:I,MATCH($E:$E,CDN!$C:$C,0))*(1-$N$2)*(1-$N$3)*(1-$N$4),2)</f>
        <v>78.42</v>
      </c>
      <c r="H160" s="93" t="s">
        <v>328</v>
      </c>
      <c r="I160" s="69">
        <f>INDEX(CDN!E:E,MATCH($H:$H,CDN!$C:$C,0))</f>
        <v>100</v>
      </c>
      <c r="J160" s="231">
        <f>ROUND(INDEX(CDN!I:I,MATCH($H:$H,CDN!$C:$C,0))*(1-$N$2)*(1-$N$3)*(1-$N$4),2)</f>
        <v>22.77</v>
      </c>
    </row>
    <row r="161" spans="1:10" s="87" customFormat="1" ht="15.95" customHeight="1">
      <c r="A161" s="62" t="s">
        <v>452</v>
      </c>
      <c r="B161" s="94" t="s">
        <v>331</v>
      </c>
      <c r="C161" s="95">
        <f>INDEX(CDN!E:E,MATCH(B:B,CDN!C:C,0))</f>
        <v>3000</v>
      </c>
      <c r="D161" s="252">
        <f>ROUND(INDEX(CDN!I:I,MATCH('CDN Price Index'!B:B,CDN!C:C,0))*(1-$N$2)*(1-$N$3)*(1-$N$4),2)</f>
        <v>576.21</v>
      </c>
      <c r="E161" s="94" t="s">
        <v>335</v>
      </c>
      <c r="F161" s="116">
        <f>INDEX(CDN!E:E,MATCH($E:$E,CDN!$C:$C,0))</f>
        <v>350</v>
      </c>
      <c r="G161" s="252">
        <f>ROUND(INDEX(CDN!I:I,MATCH($E:$E,CDN!$C:$C,0))*(1-$N$2)*(1-$N$3)*(1-$N$4),2)</f>
        <v>78.42</v>
      </c>
      <c r="H161" s="94" t="s">
        <v>333</v>
      </c>
      <c r="I161" s="63">
        <f>INDEX(CDN!E:E,MATCH($H:$H,CDN!$C:$C,0))</f>
        <v>100</v>
      </c>
      <c r="J161" s="253">
        <f>ROUND(INDEX(CDN!I:I,MATCH($H:$H,CDN!$C:$C,0))*(1-$N$2)*(1-$N$3)*(1-$N$4),2)</f>
        <v>25.08</v>
      </c>
    </row>
    <row r="162" spans="1:10" s="87" customFormat="1" ht="15.95" customHeight="1" thickBot="1">
      <c r="A162" s="74" t="s">
        <v>451</v>
      </c>
      <c r="B162" s="175" t="s">
        <v>336</v>
      </c>
      <c r="C162" s="79">
        <f>INDEX(CDN!E:E,MATCH(B:B,CDN!C:C,0))</f>
        <v>2000</v>
      </c>
      <c r="D162" s="249">
        <f>ROUND(INDEX(CDN!I:I,MATCH('CDN Price Index'!B:B,CDN!C:C,0))*(1-$N$2)*(1-$N$3)*(1-$N$4),2)</f>
        <v>432.95</v>
      </c>
      <c r="E162" s="175" t="s">
        <v>340</v>
      </c>
      <c r="F162" s="117">
        <f>INDEX(CDN!E:E,MATCH($E:$E,CDN!$C:$C,0))</f>
        <v>290</v>
      </c>
      <c r="G162" s="249">
        <f>ROUND(INDEX(CDN!I:I,MATCH($E:$E,CDN!$C:$C,0))*(1-$N$2)*(1-$N$3)*(1-$N$4),2)</f>
        <v>69.260000000000005</v>
      </c>
      <c r="H162" s="175" t="s">
        <v>338</v>
      </c>
      <c r="I162" s="79">
        <f>INDEX(CDN!E:E,MATCH($H:$H,CDN!$C:$C,0))</f>
        <v>100</v>
      </c>
      <c r="J162" s="238">
        <f>ROUND(INDEX(CDN!I:I,MATCH($H:$H,CDN!$C:$C,0))*(1-$N$2)*(1-$N$3)*(1-$N$4),2)</f>
        <v>27.8</v>
      </c>
    </row>
    <row r="163" spans="1:10" ht="15.95" customHeight="1" thickBot="1"/>
    <row r="164" spans="1:10" ht="15.95" customHeight="1" thickBot="1">
      <c r="A164" s="288" t="s">
        <v>459</v>
      </c>
      <c r="B164" s="289"/>
      <c r="C164" s="289"/>
      <c r="D164" s="289"/>
      <c r="E164" s="289"/>
      <c r="F164" s="289"/>
      <c r="G164" s="289"/>
      <c r="H164" s="289"/>
      <c r="I164" s="289"/>
      <c r="J164" s="290"/>
    </row>
    <row r="165" spans="1:10" ht="15.95" customHeight="1" thickBot="1">
      <c r="A165" s="27"/>
      <c r="B165" s="285" t="s">
        <v>448</v>
      </c>
      <c r="C165" s="286"/>
      <c r="D165" s="287"/>
      <c r="E165" s="285" t="s">
        <v>1124</v>
      </c>
      <c r="F165" s="286"/>
      <c r="G165" s="287"/>
      <c r="H165" s="285" t="s">
        <v>441</v>
      </c>
      <c r="I165" s="286"/>
      <c r="J165" s="287"/>
    </row>
    <row r="166" spans="1:10" s="87" customFormat="1" ht="15.95" customHeight="1" thickBot="1">
      <c r="A166" s="57" t="s">
        <v>439</v>
      </c>
      <c r="B166" s="58" t="s">
        <v>438</v>
      </c>
      <c r="C166" s="59" t="s">
        <v>388</v>
      </c>
      <c r="D166" s="60" t="s">
        <v>389</v>
      </c>
      <c r="E166" s="58" t="s">
        <v>438</v>
      </c>
      <c r="F166" s="61" t="s">
        <v>388</v>
      </c>
      <c r="G166" s="60" t="s">
        <v>389</v>
      </c>
      <c r="H166" s="58" t="s">
        <v>438</v>
      </c>
      <c r="I166" s="61" t="s">
        <v>388</v>
      </c>
      <c r="J166" s="60" t="s">
        <v>389</v>
      </c>
    </row>
    <row r="167" spans="1:10" s="87" customFormat="1" ht="15.95" customHeight="1">
      <c r="A167" s="88" t="s">
        <v>454</v>
      </c>
      <c r="B167" s="89" t="s">
        <v>116</v>
      </c>
      <c r="C167" s="90">
        <f>INDEX(CDN!E:E,MATCH(B:B,CDN!C:C,0))</f>
        <v>6500</v>
      </c>
      <c r="D167" s="250">
        <f>ROUND(INDEX(CDN!I:I,MATCH('CDN Price Index'!B:B,CDN!C:C,0))*(1-$N$2)*(1-$N$3)*(1-$N$4),2)</f>
        <v>1741.31</v>
      </c>
      <c r="E167" s="91" t="s">
        <v>114</v>
      </c>
      <c r="F167" s="114">
        <f>INDEX(CDN!E:E,MATCH($E:$E,CDN!$C:$C,0))</f>
        <v>670</v>
      </c>
      <c r="G167" s="250">
        <f>ROUND(INDEX(CDN!I:I,MATCH($E:$E,CDN!$C:$C,0))*(1-$N$2)*(1-$N$3)*(1-$N$4),2)</f>
        <v>186.95</v>
      </c>
      <c r="H167" s="89" t="s">
        <v>115</v>
      </c>
      <c r="I167" s="90">
        <f>INDEX(CDN!E:E,MATCH($H:$H,CDN!$C:$C,0))</f>
        <v>100</v>
      </c>
      <c r="J167" s="229">
        <f>ROUND(INDEX(CDN!I:I,MATCH($H:$H,CDN!$C:$C,0))*(1-$N$2)*(1-$N$3)*(1-$N$4),2)</f>
        <v>29.94</v>
      </c>
    </row>
    <row r="168" spans="1:10" s="87" customFormat="1" ht="15.95" customHeight="1">
      <c r="A168" s="64" t="s">
        <v>390</v>
      </c>
      <c r="B168" s="65" t="s">
        <v>113</v>
      </c>
      <c r="C168" s="69">
        <f>INDEX(CDN!E:E,MATCH(B:B,CDN!C:C,0))</f>
        <v>4500</v>
      </c>
      <c r="D168" s="251">
        <f>ROUND(INDEX(CDN!I:I,MATCH('CDN Price Index'!B:B,CDN!C:C,0))*(1-$N$2)*(1-$N$3)*(1-$N$4),2)</f>
        <v>1349.31</v>
      </c>
      <c r="E168" s="67" t="s">
        <v>111</v>
      </c>
      <c r="F168" s="115">
        <f>INDEX(CDN!E:E,MATCH($E:$E,CDN!$C:$C,0))</f>
        <v>565</v>
      </c>
      <c r="G168" s="251">
        <f>ROUND(INDEX(CDN!I:I,MATCH($E:$E,CDN!$C:$C,0))*(1-$N$2)*(1-$N$3)*(1-$N$4),2)</f>
        <v>186.95</v>
      </c>
      <c r="H168" s="65" t="s">
        <v>112</v>
      </c>
      <c r="I168" s="69">
        <f>INDEX(CDN!E:E,MATCH($H:$H,CDN!$C:$C,0))</f>
        <v>100</v>
      </c>
      <c r="J168" s="231">
        <f>ROUND(INDEX(CDN!I:I,MATCH($H:$H,CDN!$C:$C,0))*(1-$N$2)*(1-$N$3)*(1-$N$4),2)</f>
        <v>35.67</v>
      </c>
    </row>
    <row r="169" spans="1:10" s="87" customFormat="1" ht="15.95" customHeight="1">
      <c r="A169" s="62" t="s">
        <v>453</v>
      </c>
      <c r="B169" s="70" t="s">
        <v>110</v>
      </c>
      <c r="C169" s="63">
        <f>INDEX(CDN!E:E,MATCH(B:B,CDN!C:C,0))</f>
        <v>3500</v>
      </c>
      <c r="D169" s="252">
        <f>ROUND(INDEX(CDN!I:I,MATCH('CDN Price Index'!B:B,CDN!C:C,0))*(1-$N$2)*(1-$N$3)*(1-$N$4),2)</f>
        <v>1319.7</v>
      </c>
      <c r="E169" s="72" t="s">
        <v>108</v>
      </c>
      <c r="F169" s="116">
        <f>INDEX(CDN!E:E,MATCH($E:$E,CDN!$C:$C,0))</f>
        <v>435</v>
      </c>
      <c r="G169" s="252">
        <f>ROUND(INDEX(CDN!I:I,MATCH($E:$E,CDN!$C:$C,0))*(1-$N$2)*(1-$N$3)*(1-$N$4),2)</f>
        <v>186.95</v>
      </c>
      <c r="H169" s="70" t="s">
        <v>109</v>
      </c>
      <c r="I169" s="63">
        <f>INDEX(CDN!E:E,MATCH($H:$H,CDN!$C:$C,0))</f>
        <v>100</v>
      </c>
      <c r="J169" s="253">
        <f>ROUND(INDEX(CDN!I:I,MATCH($H:$H,CDN!$C:$C,0))*(1-$N$2)*(1-$N$3)*(1-$N$4),2)</f>
        <v>46.28</v>
      </c>
    </row>
    <row r="170" spans="1:10" s="87" customFormat="1" ht="15.95" customHeight="1">
      <c r="A170" s="64" t="s">
        <v>418</v>
      </c>
      <c r="B170" s="65" t="s">
        <v>107</v>
      </c>
      <c r="C170" s="69">
        <f>INDEX(CDN!E:E,MATCH(B:B,CDN!C:C,0))</f>
        <v>2000</v>
      </c>
      <c r="D170" s="251">
        <f>ROUND(INDEX(CDN!I:I,MATCH('CDN Price Index'!B:B,CDN!C:C,0))*(1-$N$2)*(1-$N$3)*(1-$N$4),2)</f>
        <v>1038.32</v>
      </c>
      <c r="E170" s="67" t="s">
        <v>105</v>
      </c>
      <c r="F170" s="115">
        <f>INDEX(CDN!E:E,MATCH($E:$E,CDN!$C:$C,0))</f>
        <v>310</v>
      </c>
      <c r="G170" s="251">
        <f>ROUND(INDEX(CDN!I:I,MATCH($E:$E,CDN!$C:$C,0))*(1-$N$2)*(1-$N$3)*(1-$N$4),2)</f>
        <v>186.95</v>
      </c>
      <c r="H170" s="65" t="s">
        <v>106</v>
      </c>
      <c r="I170" s="69">
        <f>INDEX(CDN!E:E,MATCH($H:$H,CDN!$C:$C,0))</f>
        <v>100</v>
      </c>
      <c r="J170" s="231">
        <f>ROUND(INDEX(CDN!I:I,MATCH($H:$H,CDN!$C:$C,0))*(1-$N$2)*(1-$N$3)*(1-$N$4),2)</f>
        <v>64.89</v>
      </c>
    </row>
    <row r="171" spans="1:10" s="87" customFormat="1" ht="15.95" customHeight="1" thickBot="1">
      <c r="A171" s="80" t="s">
        <v>419</v>
      </c>
      <c r="B171" s="81" t="s">
        <v>104</v>
      </c>
      <c r="C171" s="82">
        <f>INDEX(CDN!E:E,MATCH(B:B,CDN!C:C,0))</f>
        <v>2000</v>
      </c>
      <c r="D171" s="254">
        <f>ROUND(INDEX(CDN!I:I,MATCH('CDN Price Index'!B:B,CDN!C:C,0))*(1-$N$2)*(1-$N$3)*(1-$N$4),2)</f>
        <v>1172.99</v>
      </c>
      <c r="E171" s="83" t="s">
        <v>102</v>
      </c>
      <c r="F171" s="118">
        <f>INDEX(CDN!E:E,MATCH($E:$E,CDN!$C:$C,0))</f>
        <v>275</v>
      </c>
      <c r="G171" s="254">
        <f>ROUND(INDEX(CDN!I:I,MATCH($E:$E,CDN!$C:$C,0))*(1-$N$2)*(1-$N$3)*(1-$N$4),2)</f>
        <v>186.95</v>
      </c>
      <c r="H171" s="81" t="s">
        <v>103</v>
      </c>
      <c r="I171" s="82">
        <f>INDEX(CDN!E:E,MATCH($H:$H,CDN!$C:$C,0))</f>
        <v>100</v>
      </c>
      <c r="J171" s="255">
        <f>ROUND(INDEX(CDN!I:I,MATCH($H:$H,CDN!$C:$C,0))*(1-$N$2)*(1-$N$3)*(1-$N$4),2)</f>
        <v>73.3</v>
      </c>
    </row>
    <row r="172" spans="1:10" ht="15.95" customHeight="1" thickBot="1">
      <c r="A172" s="319" t="s">
        <v>458</v>
      </c>
      <c r="B172" s="320"/>
      <c r="C172" s="320"/>
      <c r="D172" s="320"/>
      <c r="E172" s="320"/>
      <c r="F172" s="320"/>
      <c r="G172" s="320"/>
      <c r="H172" s="320"/>
      <c r="I172" s="320"/>
      <c r="J172" s="321"/>
    </row>
    <row r="173" spans="1:10" ht="15.95" customHeight="1" thickBot="1">
      <c r="A173" s="27"/>
      <c r="B173" s="285" t="s">
        <v>448</v>
      </c>
      <c r="C173" s="286"/>
      <c r="D173" s="287"/>
      <c r="E173" s="285" t="s">
        <v>1124</v>
      </c>
      <c r="F173" s="286"/>
      <c r="G173" s="287"/>
      <c r="H173" s="285" t="s">
        <v>441</v>
      </c>
      <c r="I173" s="286"/>
      <c r="J173" s="287"/>
    </row>
    <row r="174" spans="1:10" s="87" customFormat="1" ht="15.95" customHeight="1" thickBot="1">
      <c r="A174" s="57" t="s">
        <v>439</v>
      </c>
      <c r="B174" s="58" t="s">
        <v>438</v>
      </c>
      <c r="C174" s="59" t="s">
        <v>388</v>
      </c>
      <c r="D174" s="60" t="s">
        <v>389</v>
      </c>
      <c r="E174" s="58" t="s">
        <v>438</v>
      </c>
      <c r="F174" s="61" t="s">
        <v>388</v>
      </c>
      <c r="G174" s="60" t="s">
        <v>389</v>
      </c>
      <c r="H174" s="58" t="s">
        <v>438</v>
      </c>
      <c r="I174" s="61" t="s">
        <v>388</v>
      </c>
      <c r="J174" s="60" t="s">
        <v>389</v>
      </c>
    </row>
    <row r="175" spans="1:10" s="87" customFormat="1" ht="15.95" customHeight="1">
      <c r="A175" s="88" t="s">
        <v>390</v>
      </c>
      <c r="B175" s="89" t="s">
        <v>101</v>
      </c>
      <c r="C175" s="90">
        <f>INDEX(CDN!E:E,MATCH(B:B,CDN!C:C,0))</f>
        <v>4500</v>
      </c>
      <c r="D175" s="250">
        <f>ROUND(INDEX(CDN!I:I,MATCH('CDN Price Index'!B:B,CDN!C:C,0))*(1-$N$2)*(1-$N$3)*(1-$N$4),2)</f>
        <v>517.12</v>
      </c>
      <c r="E175" s="91" t="s">
        <v>99</v>
      </c>
      <c r="F175" s="90">
        <f>INDEX(CDN!E:E,MATCH($E:$E,CDN!$C:$C,0))</f>
        <v>565</v>
      </c>
      <c r="G175" s="250">
        <f>ROUND(INDEX(CDN!I:I,MATCH($E:$E,CDN!$C:$C,0))*(1-$N$2)*(1-$N$3)*(1-$N$4),2)</f>
        <v>78.42</v>
      </c>
      <c r="H175" s="89" t="s">
        <v>100</v>
      </c>
      <c r="I175" s="90">
        <f>INDEX(CDN!E:E,MATCH($H:$H,CDN!$C:$C,0))</f>
        <v>100</v>
      </c>
      <c r="J175" s="229">
        <f>ROUND(INDEX(CDN!I:I,MATCH($H:$H,CDN!$C:$C,0))*(1-$N$2)*(1-$N$3)*(1-$N$4),2)</f>
        <v>14.92</v>
      </c>
    </row>
    <row r="176" spans="1:10" s="87" customFormat="1" ht="15.95" customHeight="1">
      <c r="A176" s="64" t="s">
        <v>453</v>
      </c>
      <c r="B176" s="65" t="s">
        <v>98</v>
      </c>
      <c r="C176" s="69">
        <f>INDEX(CDN!E:E,MATCH(B:B,CDN!C:C,0))</f>
        <v>3500</v>
      </c>
      <c r="D176" s="251">
        <f>ROUND(INDEX(CDN!I:I,MATCH('CDN Price Index'!B:B,CDN!C:C,0))*(1-$N$2)*(1-$N$3)*(1-$N$4),2)</f>
        <v>484.78</v>
      </c>
      <c r="E176" s="67" t="s">
        <v>96</v>
      </c>
      <c r="F176" s="69">
        <f>INDEX(CDN!E:E,MATCH($E:$E,CDN!$C:$C,0))</f>
        <v>475</v>
      </c>
      <c r="G176" s="251">
        <f>ROUND(INDEX(CDN!I:I,MATCH($E:$E,CDN!$C:$C,0))*(1-$N$2)*(1-$N$3)*(1-$N$4),2)</f>
        <v>78.42</v>
      </c>
      <c r="H176" s="65" t="s">
        <v>97</v>
      </c>
      <c r="I176" s="69">
        <f>INDEX(CDN!E:E,MATCH($H:$H,CDN!$C:$C,0))</f>
        <v>100</v>
      </c>
      <c r="J176" s="231">
        <f>ROUND(INDEX(CDN!I:I,MATCH($H:$H,CDN!$C:$C,0))*(1-$N$2)*(1-$N$3)*(1-$N$4),2)</f>
        <v>17.8</v>
      </c>
    </row>
    <row r="177" spans="1:10" s="87" customFormat="1" ht="15.95" customHeight="1">
      <c r="A177" s="62" t="s">
        <v>451</v>
      </c>
      <c r="B177" s="70" t="s">
        <v>95</v>
      </c>
      <c r="C177" s="63">
        <f>INDEX(CDN!E:E,MATCH(B:B,CDN!C:C,0))</f>
        <v>2000</v>
      </c>
      <c r="D177" s="252">
        <f>ROUND(INDEX(CDN!I:I,MATCH('CDN Price Index'!B:B,CDN!C:C,0))*(1-$N$2)*(1-$N$3)*(1-$N$4),2)</f>
        <v>303.56</v>
      </c>
      <c r="E177" s="72" t="s">
        <v>93</v>
      </c>
      <c r="F177" s="63">
        <f>INDEX(CDN!E:E,MATCH($E:$E,CDN!$C:$C,0))</f>
        <v>400</v>
      </c>
      <c r="G177" s="252">
        <f>ROUND(INDEX(CDN!I:I,MATCH($E:$E,CDN!$C:$C,0))*(1-$N$2)*(1-$N$3)*(1-$N$4),2)</f>
        <v>69.260000000000005</v>
      </c>
      <c r="H177" s="70" t="s">
        <v>94</v>
      </c>
      <c r="I177" s="63">
        <f>INDEX(CDN!E:E,MATCH($H:$H,CDN!$C:$C,0))</f>
        <v>100</v>
      </c>
      <c r="J177" s="253">
        <f>ROUND(INDEX(CDN!I:I,MATCH($H:$H,CDN!$C:$C,0))*(1-$N$2)*(1-$N$3)*(1-$N$4),2)</f>
        <v>20.2</v>
      </c>
    </row>
    <row r="178" spans="1:10" s="87" customFormat="1" ht="15.95" customHeight="1">
      <c r="A178" s="64" t="s">
        <v>480</v>
      </c>
      <c r="B178" s="65" t="s">
        <v>1190</v>
      </c>
      <c r="C178" s="69">
        <f>INDEX(CDN!E:E,MATCH(B:B,CDN!C:C,0))</f>
        <v>2900</v>
      </c>
      <c r="D178" s="251">
        <f>ROUND(INDEX(CDN!I:I,MATCH('CDN Price Index'!B:B,CDN!C:C,0))*(1-$N$2)*(1-$N$3)*(1-$N$4),2)</f>
        <v>478.96</v>
      </c>
      <c r="E178" s="67" t="s">
        <v>1194</v>
      </c>
      <c r="F178" s="69">
        <f>INDEX(CDN!E:E,MATCH($E:$E,CDN!$C:$C,0))</f>
        <v>400</v>
      </c>
      <c r="G178" s="251">
        <f>ROUND(INDEX(CDN!I:I,MATCH($E:$E,CDN!$C:$C,0))*(1-$N$2)*(1-$N$3)*(1-$N$4),2)</f>
        <v>72.8</v>
      </c>
      <c r="H178" s="65" t="s">
        <v>1192</v>
      </c>
      <c r="I178" s="69">
        <f>INDEX(CDN!E:E,MATCH($H:$H,CDN!$C:$C,0))</f>
        <v>100</v>
      </c>
      <c r="J178" s="231">
        <f>ROUND(INDEX(CDN!I:I,MATCH($H:$H,CDN!$C:$C,0))*(1-$N$2)*(1-$N$3)*(1-$N$4),2)</f>
        <v>23.11</v>
      </c>
    </row>
    <row r="179" spans="1:10" s="87" customFormat="1" ht="15.95" customHeight="1" thickBot="1">
      <c r="A179" s="80" t="s">
        <v>457</v>
      </c>
      <c r="B179" s="81" t="s">
        <v>92</v>
      </c>
      <c r="C179" s="82">
        <f>INDEX(CDN!E:E,MATCH(B:B,CDN!C:C,0))</f>
        <v>2000</v>
      </c>
      <c r="D179" s="254">
        <f>ROUND(INDEX(CDN!I:I,MATCH('CDN Price Index'!B:B,CDN!C:C,0))*(1-$N$2)*(1-$N$3)*(1-$N$4),2)</f>
        <v>445.36</v>
      </c>
      <c r="E179" s="83" t="s">
        <v>90</v>
      </c>
      <c r="F179" s="82">
        <f>INDEX(CDN!E:E,MATCH($E:$E,CDN!$C:$C,0))</f>
        <v>315</v>
      </c>
      <c r="G179" s="254">
        <f>ROUND(INDEX(CDN!I:I,MATCH($E:$E,CDN!$C:$C,0))*(1-$N$2)*(1-$N$3)*(1-$N$4),2)</f>
        <v>69.260000000000005</v>
      </c>
      <c r="H179" s="81" t="s">
        <v>91</v>
      </c>
      <c r="I179" s="82">
        <f>INDEX(CDN!E:E,MATCH($H:$H,CDN!$C:$C,0))</f>
        <v>100</v>
      </c>
      <c r="J179" s="255">
        <f>ROUND(INDEX(CDN!I:I,MATCH($H:$H,CDN!$C:$C,0))*(1-$N$2)*(1-$N$3)*(1-$N$4),2)</f>
        <v>28.7</v>
      </c>
    </row>
    <row r="180" spans="1:10" ht="15.95" customHeight="1" thickBot="1"/>
    <row r="181" spans="1:10" ht="15.95" customHeight="1" thickBot="1">
      <c r="A181" s="303" t="s">
        <v>456</v>
      </c>
      <c r="B181" s="304"/>
      <c r="C181" s="304"/>
      <c r="D181" s="304"/>
      <c r="E181" s="304"/>
      <c r="F181" s="304"/>
      <c r="G181" s="304"/>
      <c r="H181" s="304"/>
      <c r="I181" s="304"/>
      <c r="J181" s="305"/>
    </row>
    <row r="182" spans="1:10" ht="15.95" customHeight="1" thickBot="1">
      <c r="A182" s="27"/>
      <c r="B182" s="285" t="s">
        <v>448</v>
      </c>
      <c r="C182" s="286"/>
      <c r="D182" s="287"/>
      <c r="E182" s="285" t="s">
        <v>1124</v>
      </c>
      <c r="F182" s="286"/>
      <c r="G182" s="287"/>
      <c r="H182" s="285" t="s">
        <v>441</v>
      </c>
      <c r="I182" s="286"/>
      <c r="J182" s="287"/>
    </row>
    <row r="183" spans="1:10" s="87" customFormat="1" ht="15.95" customHeight="1" thickBot="1">
      <c r="A183" s="57" t="s">
        <v>439</v>
      </c>
      <c r="B183" s="58" t="s">
        <v>438</v>
      </c>
      <c r="C183" s="59" t="s">
        <v>388</v>
      </c>
      <c r="D183" s="60" t="s">
        <v>389</v>
      </c>
      <c r="E183" s="58" t="s">
        <v>438</v>
      </c>
      <c r="F183" s="61" t="s">
        <v>388</v>
      </c>
      <c r="G183" s="60" t="s">
        <v>389</v>
      </c>
      <c r="H183" s="58" t="s">
        <v>438</v>
      </c>
      <c r="I183" s="61" t="s">
        <v>388</v>
      </c>
      <c r="J183" s="60" t="s">
        <v>389</v>
      </c>
    </row>
    <row r="184" spans="1:10" s="87" customFormat="1" ht="15.95" customHeight="1">
      <c r="A184" s="88" t="s">
        <v>390</v>
      </c>
      <c r="B184" s="89" t="s">
        <v>351</v>
      </c>
      <c r="C184" s="90">
        <f>INDEX(CDN!E:E,MATCH(B:B,CDN!C:C,0))</f>
        <v>4500</v>
      </c>
      <c r="D184" s="250">
        <f>ROUND(INDEX(CDN!I:I,MATCH('CDN Price Index'!B:B,CDN!C:C,0))*(1-$N$2)*(1-$N$3)*(1-$N$4),2)</f>
        <v>615.37</v>
      </c>
      <c r="E184" s="91" t="s">
        <v>355</v>
      </c>
      <c r="F184" s="90">
        <f>INDEX(CDN!E:E,MATCH($E:$E,CDN!$C:$C,0))</f>
        <v>495</v>
      </c>
      <c r="G184" s="250">
        <f>ROUND(INDEX(CDN!I:I,MATCH($E:$E,CDN!$C:$C,0))*(1-$N$2)*(1-$N$3)*(1-$N$4),2)</f>
        <v>78.42</v>
      </c>
      <c r="H184" s="89" t="s">
        <v>353</v>
      </c>
      <c r="I184" s="90">
        <f>INDEX(CDN!E:E,MATCH($H:$H,CDN!$C:$C,0))</f>
        <v>100</v>
      </c>
      <c r="J184" s="229">
        <f>ROUND(INDEX(CDN!I:I,MATCH($H:$H,CDN!$C:$C,0))*(1-$N$2)*(1-$N$3)*(1-$N$4),2)</f>
        <v>19.04</v>
      </c>
    </row>
    <row r="185" spans="1:10" s="87" customFormat="1" ht="15.95" customHeight="1">
      <c r="A185" s="64" t="s">
        <v>453</v>
      </c>
      <c r="B185" s="65" t="s">
        <v>356</v>
      </c>
      <c r="C185" s="69">
        <f>INDEX(CDN!E:E,MATCH(B:B,CDN!C:C,0))</f>
        <v>3500</v>
      </c>
      <c r="D185" s="251">
        <f>ROUND(INDEX(CDN!I:I,MATCH('CDN Price Index'!B:B,CDN!C:C,0))*(1-$N$2)*(1-$N$3)*(1-$N$4),2)</f>
        <v>605.32000000000005</v>
      </c>
      <c r="E185" s="67" t="s">
        <v>360</v>
      </c>
      <c r="F185" s="69">
        <f>INDEX(CDN!E:E,MATCH($E:$E,CDN!$C:$C,0))</f>
        <v>390</v>
      </c>
      <c r="G185" s="251">
        <f>ROUND(INDEX(CDN!I:I,MATCH($E:$E,CDN!$C:$C,0))*(1-$N$2)*(1-$N$3)*(1-$N$4),2)</f>
        <v>78.42</v>
      </c>
      <c r="H185" s="65" t="s">
        <v>358</v>
      </c>
      <c r="I185" s="69">
        <f>INDEX(CDN!E:E,MATCH($H:$H,CDN!$C:$C,0))</f>
        <v>100</v>
      </c>
      <c r="J185" s="231">
        <f>ROUND(INDEX(CDN!I:I,MATCH($H:$H,CDN!$C:$C,0))*(1-$N$2)*(1-$N$3)*(1-$N$4),2)</f>
        <v>22.77</v>
      </c>
    </row>
    <row r="186" spans="1:10" s="87" customFormat="1" ht="15.95" customHeight="1">
      <c r="A186" s="62" t="s">
        <v>452</v>
      </c>
      <c r="B186" s="70" t="s">
        <v>361</v>
      </c>
      <c r="C186" s="63">
        <f>INDEX(CDN!E:E,MATCH(B:B,CDN!C:C,0))</f>
        <v>3000</v>
      </c>
      <c r="D186" s="252">
        <f>ROUND(INDEX(CDN!I:I,MATCH('CDN Price Index'!B:B,CDN!C:C,0))*(1-$N$2)*(1-$N$3)*(1-$N$4),2)</f>
        <v>576.21</v>
      </c>
      <c r="E186" s="72" t="s">
        <v>365</v>
      </c>
      <c r="F186" s="63">
        <f>INDEX(CDN!E:E,MATCH($E:$E,CDN!$C:$C,0))</f>
        <v>350</v>
      </c>
      <c r="G186" s="252">
        <f>ROUND(INDEX(CDN!I:I,MATCH($E:$E,CDN!$C:$C,0))*(1-$N$2)*(1-$N$3)*(1-$N$4),2)</f>
        <v>78.42</v>
      </c>
      <c r="H186" s="70" t="s">
        <v>363</v>
      </c>
      <c r="I186" s="63">
        <f>INDEX(CDN!E:E,MATCH($H:$H,CDN!$C:$C,0))</f>
        <v>100</v>
      </c>
      <c r="J186" s="253">
        <f>ROUND(INDEX(CDN!I:I,MATCH($H:$H,CDN!$C:$C,0))*(1-$N$2)*(1-$N$3)*(1-$N$4),2)</f>
        <v>25.08</v>
      </c>
    </row>
    <row r="187" spans="1:10" s="87" customFormat="1" ht="15.95" customHeight="1" thickBot="1">
      <c r="A187" s="74" t="s">
        <v>451</v>
      </c>
      <c r="B187" s="75" t="s">
        <v>366</v>
      </c>
      <c r="C187" s="79">
        <f>INDEX(CDN!E:E,MATCH(B:B,CDN!C:C,0))</f>
        <v>2000</v>
      </c>
      <c r="D187" s="249">
        <f>ROUND(INDEX(CDN!I:I,MATCH('CDN Price Index'!B:B,CDN!C:C,0))*(1-$N$2)*(1-$N$3)*(1-$N$4),2)</f>
        <v>432.95</v>
      </c>
      <c r="E187" s="77" t="s">
        <v>370</v>
      </c>
      <c r="F187" s="79">
        <f>INDEX(CDN!E:E,MATCH($E:$E,CDN!$C:$C,0))</f>
        <v>290</v>
      </c>
      <c r="G187" s="249">
        <f>ROUND(INDEX(CDN!I:I,MATCH($E:$E,CDN!$C:$C,0))*(1-$N$2)*(1-$N$3)*(1-$N$4),2)</f>
        <v>69.260000000000005</v>
      </c>
      <c r="H187" s="75" t="s">
        <v>368</v>
      </c>
      <c r="I187" s="79">
        <f>INDEX(CDN!E:E,MATCH($H:$H,CDN!$C:$C,0))</f>
        <v>100</v>
      </c>
      <c r="J187" s="238">
        <f>ROUND(INDEX(CDN!I:I,MATCH($H:$H,CDN!$C:$C,0))*(1-$N$2)*(1-$N$3)*(1-$N$4),2)</f>
        <v>27.8</v>
      </c>
    </row>
    <row r="188" spans="1:10" ht="15.95" customHeight="1" thickBot="1"/>
    <row r="189" spans="1:10" ht="15.95" customHeight="1" thickBot="1">
      <c r="A189" s="288" t="s">
        <v>556</v>
      </c>
      <c r="B189" s="289"/>
      <c r="C189" s="289"/>
      <c r="D189" s="289"/>
      <c r="E189" s="289"/>
      <c r="F189" s="289"/>
      <c r="G189" s="289"/>
      <c r="H189" s="289"/>
      <c r="I189" s="289"/>
      <c r="J189" s="290"/>
    </row>
    <row r="190" spans="1:10" ht="15.95" customHeight="1" thickBot="1">
      <c r="A190" s="27"/>
      <c r="B190" s="285" t="s">
        <v>448</v>
      </c>
      <c r="C190" s="286"/>
      <c r="D190" s="287"/>
      <c r="E190" s="285" t="s">
        <v>1124</v>
      </c>
      <c r="F190" s="286"/>
      <c r="G190" s="287"/>
      <c r="H190" s="285" t="s">
        <v>441</v>
      </c>
      <c r="I190" s="286"/>
      <c r="J190" s="287"/>
    </row>
    <row r="191" spans="1:10" s="87" customFormat="1" ht="15.95" customHeight="1" thickBot="1">
      <c r="A191" s="57" t="s">
        <v>439</v>
      </c>
      <c r="B191" s="58" t="s">
        <v>438</v>
      </c>
      <c r="C191" s="59" t="s">
        <v>388</v>
      </c>
      <c r="D191" s="60" t="s">
        <v>389</v>
      </c>
      <c r="E191" s="58" t="s">
        <v>438</v>
      </c>
      <c r="F191" s="61" t="s">
        <v>388</v>
      </c>
      <c r="G191" s="60" t="s">
        <v>389</v>
      </c>
      <c r="H191" s="58" t="s">
        <v>438</v>
      </c>
      <c r="I191" s="61" t="s">
        <v>388</v>
      </c>
      <c r="J191" s="60" t="s">
        <v>389</v>
      </c>
    </row>
    <row r="192" spans="1:10" s="87" customFormat="1" ht="15.95" customHeight="1">
      <c r="A192" s="88" t="s">
        <v>557</v>
      </c>
      <c r="B192" s="89" t="s">
        <v>535</v>
      </c>
      <c r="C192" s="90">
        <f>INDEX(CDN!E:E,MATCH(B:B,CDN!C:C,0))</f>
        <v>3500</v>
      </c>
      <c r="D192" s="228">
        <f>ROUND(INDEX(CDN!I:I,MATCH('CDN Price Index'!B:B,CDN!C:C,0))*(1-$N$2)*(1-$N$3)*(1-$N$4),2)</f>
        <v>1569.76</v>
      </c>
      <c r="E192" s="91" t="s">
        <v>539</v>
      </c>
      <c r="F192" s="90">
        <f>INDEX(CDN!E:E,MATCH($E:$E,CDN!$C:$C,0))</f>
        <v>386</v>
      </c>
      <c r="G192" s="250">
        <f>ROUND(INDEX(CDN!I:I,MATCH($E:$E,CDN!$C:$C,0))*(1-$N$2)*(1-$N$3)*(1-$N$4),2)</f>
        <v>186.95</v>
      </c>
      <c r="H192" s="89" t="s">
        <v>537</v>
      </c>
      <c r="I192" s="90">
        <f>INDEX(CDN!E:E,MATCH($H:$H,CDN!$C:$C,0))</f>
        <v>100</v>
      </c>
      <c r="J192" s="229">
        <f>ROUND(INDEX(CDN!I:I,MATCH($H:$H,CDN!$C:$C,0))*(1-$N$2)*(1-$N$3)*(1-$N$4),2)</f>
        <v>56.06</v>
      </c>
    </row>
    <row r="193" spans="1:10" s="87" customFormat="1" ht="15.95" customHeight="1" thickBot="1">
      <c r="A193" s="74" t="s">
        <v>418</v>
      </c>
      <c r="B193" s="75" t="s">
        <v>571</v>
      </c>
      <c r="C193" s="79">
        <f>INDEX(CDN!E:E,MATCH(B:B,CDN!C:C,0))</f>
        <v>2000</v>
      </c>
      <c r="D193" s="236">
        <f>ROUND(INDEX(CDN!I:I,MATCH('CDN Price Index'!B:B,CDN!C:C,0))*(1-$N$2)*(1-$N$3)*(1-$N$4),2)</f>
        <v>1100.46</v>
      </c>
      <c r="E193" s="77" t="s">
        <v>573</v>
      </c>
      <c r="F193" s="79">
        <f>INDEX(CDN!E:E,MATCH($E:$E,CDN!$C:$C,0))</f>
        <v>300</v>
      </c>
      <c r="G193" s="249">
        <f>ROUND(INDEX(CDN!I:I,MATCH($E:$E,CDN!$C:$C,0))*(1-$N$2)*(1-$N$3)*(1-$N$4),2)</f>
        <v>186.95</v>
      </c>
      <c r="H193" s="75" t="s">
        <v>572</v>
      </c>
      <c r="I193" s="79">
        <f>INDEX(CDN!E:E,MATCH($H:$H,CDN!$C:$C,0))</f>
        <v>100</v>
      </c>
      <c r="J193" s="238">
        <f>ROUND(INDEX(CDN!I:I,MATCH($H:$H,CDN!$C:$C,0))*(1-$N$2)*(1-$N$3)*(1-$N$4),2)</f>
        <v>68.790000000000006</v>
      </c>
    </row>
    <row r="194" spans="1:10" ht="15.95" customHeight="1" thickBot="1">
      <c r="A194" s="294" t="s">
        <v>455</v>
      </c>
      <c r="B194" s="295"/>
      <c r="C194" s="295"/>
      <c r="D194" s="295"/>
      <c r="E194" s="295"/>
      <c r="F194" s="295"/>
      <c r="G194" s="295"/>
      <c r="H194" s="295"/>
      <c r="I194" s="295"/>
      <c r="J194" s="296"/>
    </row>
    <row r="195" spans="1:10" ht="15.95" customHeight="1" thickBot="1">
      <c r="A195" s="27"/>
      <c r="B195" s="285" t="s">
        <v>448</v>
      </c>
      <c r="C195" s="286"/>
      <c r="D195" s="287"/>
      <c r="E195" s="285" t="s">
        <v>1124</v>
      </c>
      <c r="F195" s="286"/>
      <c r="G195" s="287"/>
      <c r="H195" s="285" t="s">
        <v>441</v>
      </c>
      <c r="I195" s="286"/>
      <c r="J195" s="287"/>
    </row>
    <row r="196" spans="1:10" s="87" customFormat="1" ht="15.95" customHeight="1" thickBot="1">
      <c r="A196" s="57" t="s">
        <v>439</v>
      </c>
      <c r="B196" s="58" t="s">
        <v>438</v>
      </c>
      <c r="C196" s="59" t="s">
        <v>388</v>
      </c>
      <c r="D196" s="60" t="s">
        <v>389</v>
      </c>
      <c r="E196" s="58" t="s">
        <v>438</v>
      </c>
      <c r="F196" s="61" t="s">
        <v>388</v>
      </c>
      <c r="G196" s="60" t="s">
        <v>389</v>
      </c>
      <c r="H196" s="58" t="s">
        <v>438</v>
      </c>
      <c r="I196" s="61" t="s">
        <v>388</v>
      </c>
      <c r="J196" s="60" t="s">
        <v>389</v>
      </c>
    </row>
    <row r="197" spans="1:10" s="87" customFormat="1" ht="15.95" customHeight="1">
      <c r="A197" s="171" t="s">
        <v>906</v>
      </c>
      <c r="B197" s="172" t="s">
        <v>929</v>
      </c>
      <c r="C197" s="173">
        <f>INDEX(CDN!E:E,MATCH(B:B,CDN!C:C,0))</f>
        <v>5000</v>
      </c>
      <c r="D197" s="256">
        <f>ROUND(INDEX(CDN!I:I,MATCH('CDN Price Index'!B:B,CDN!C:C,0))*(1-$N$2)*(1-$N$3)*(1-$N$4),2)</f>
        <v>562.73</v>
      </c>
      <c r="E197" s="192" t="s">
        <v>931</v>
      </c>
      <c r="F197" s="173">
        <f>INDEX(CDN!E:E,MATCH($E:$E,CDN!$C:$C,0))</f>
        <v>890</v>
      </c>
      <c r="G197" s="256">
        <f>ROUND(INDEX(CDN!I:I,MATCH($E:$E,CDN!$C:$C,0))*(1-$N$2)*(1-$N$3)*(1-$N$4),2)</f>
        <v>107.69</v>
      </c>
      <c r="H197" s="172" t="s">
        <v>930</v>
      </c>
      <c r="I197" s="257">
        <f>INDEX(CDN!E:E,MATCH($H:$H,CDN!$C:$C,0))</f>
        <v>100</v>
      </c>
      <c r="J197" s="242">
        <f>ROUND(INDEX(CDN!I:I,MATCH($H:$H,CDN!$C:$C,0))*(1-$N$2)*(1-$N$3)*(1-$N$4),2)</f>
        <v>15.48</v>
      </c>
    </row>
    <row r="198" spans="1:10" s="87" customFormat="1" ht="15.95" customHeight="1">
      <c r="A198" s="62" t="s">
        <v>450</v>
      </c>
      <c r="B198" s="70" t="s">
        <v>88</v>
      </c>
      <c r="C198" s="63">
        <f>INDEX(CDN!E:E,MATCH(B:B,CDN!C:C,0))</f>
        <v>4000</v>
      </c>
      <c r="D198" s="252">
        <f>ROUND(INDEX(CDN!I:I,MATCH('CDN Price Index'!B:B,CDN!C:C,0))*(1-$N$2)*(1-$N$3)*(1-$N$4),2)</f>
        <v>385.15</v>
      </c>
      <c r="E198" s="72" t="s">
        <v>86</v>
      </c>
      <c r="F198" s="63">
        <f>INDEX(CDN!E:E,MATCH($E:$E,CDN!$C:$C,0))</f>
        <v>800</v>
      </c>
      <c r="G198" s="252">
        <f>ROUND(INDEX(CDN!I:I,MATCH($E:$E,CDN!$C:$C,0))*(1-$N$2)*(1-$N$3)*(1-$N$4),2)</f>
        <v>79.989999999999995</v>
      </c>
      <c r="H198" s="70" t="s">
        <v>87</v>
      </c>
      <c r="I198" s="71">
        <f>INDEX(CDN!E:E,MATCH($H:$H,CDN!$C:$C,0))</f>
        <v>100</v>
      </c>
      <c r="J198" s="253">
        <f>ROUND(INDEX(CDN!I:I,MATCH($H:$H,CDN!$C:$C,0))*(1-$N$2)*(1-$N$3)*(1-$N$4),2)</f>
        <v>12.04</v>
      </c>
    </row>
    <row r="199" spans="1:10" s="87" customFormat="1" ht="15.95" customHeight="1">
      <c r="A199" s="64" t="s">
        <v>454</v>
      </c>
      <c r="B199" s="65" t="s">
        <v>85</v>
      </c>
      <c r="C199" s="69">
        <f>INDEX(CDN!E:E,MATCH(B:B,CDN!C:C,0))</f>
        <v>3000</v>
      </c>
      <c r="D199" s="251">
        <f>ROUND(INDEX(CDN!I:I,MATCH('CDN Price Index'!B:B,CDN!C:C,0))*(1-$N$2)*(1-$N$3)*(1-$N$4),2)</f>
        <v>365.73</v>
      </c>
      <c r="E199" s="67" t="s">
        <v>83</v>
      </c>
      <c r="F199" s="69">
        <f>INDEX(CDN!E:E,MATCH($E:$E,CDN!$C:$C,0))</f>
        <v>650</v>
      </c>
      <c r="G199" s="251">
        <f>ROUND(INDEX(CDN!I:I,MATCH($E:$E,CDN!$C:$C,0))*(1-$N$2)*(1-$N$3)*(1-$N$4),2)</f>
        <v>79.989999999999995</v>
      </c>
      <c r="H199" s="65" t="s">
        <v>84</v>
      </c>
      <c r="I199" s="66">
        <f>INDEX(CDN!E:E,MATCH($H:$H,CDN!$C:$C,0))</f>
        <v>100</v>
      </c>
      <c r="J199" s="231">
        <f>ROUND(INDEX(CDN!I:I,MATCH($H:$H,CDN!$C:$C,0))*(1-$N$2)*(1-$N$3)*(1-$N$4),2)</f>
        <v>15.24</v>
      </c>
    </row>
    <row r="200" spans="1:10" s="87" customFormat="1" ht="15.95" customHeight="1">
      <c r="A200" s="62" t="s">
        <v>529</v>
      </c>
      <c r="B200" s="70" t="s">
        <v>371</v>
      </c>
      <c r="C200" s="63">
        <f>INDEX(CDN!E:E,MATCH(B:B,CDN!C:C,0))</f>
        <v>2000</v>
      </c>
      <c r="D200" s="252">
        <f>ROUND(INDEX(CDN!I:I,MATCH('CDN Price Index'!B:B,CDN!C:C,0))*(1-$N$2)*(1-$N$3)*(1-$N$4),2)</f>
        <v>345.15</v>
      </c>
      <c r="E200" s="72" t="s">
        <v>373</v>
      </c>
      <c r="F200" s="63">
        <f>INDEX(CDN!E:E,MATCH($E:$E,CDN!$C:$C,0))</f>
        <v>505</v>
      </c>
      <c r="G200" s="252">
        <f>ROUND(INDEX(CDN!I:I,MATCH($E:$E,CDN!$C:$C,0))*(1-$N$2)*(1-$N$3)*(1-$N$4),2)</f>
        <v>79.989999999999995</v>
      </c>
      <c r="H200" s="70" t="s">
        <v>372</v>
      </c>
      <c r="I200" s="71">
        <f>INDEX(CDN!E:E,MATCH($H:$H,CDN!$C:$C,0))</f>
        <v>100</v>
      </c>
      <c r="J200" s="253">
        <f>ROUND(INDEX(CDN!I:I,MATCH($H:$H,CDN!$C:$C,0))*(1-$N$2)*(1-$N$3)*(1-$N$4),2)</f>
        <v>18.87</v>
      </c>
    </row>
    <row r="201" spans="1:10" s="87" customFormat="1" ht="15.95" customHeight="1">
      <c r="A201" s="64" t="s">
        <v>390</v>
      </c>
      <c r="B201" s="65" t="s">
        <v>374</v>
      </c>
      <c r="C201" s="69">
        <f>INDEX(CDN!E:E,MATCH(B:B,CDN!C:C,0))</f>
        <v>2000</v>
      </c>
      <c r="D201" s="251">
        <f>ROUND(INDEX(CDN!I:I,MATCH('CDN Price Index'!B:B,CDN!C:C,0))*(1-$N$2)*(1-$N$3)*(1-$N$4),2)</f>
        <v>362.74</v>
      </c>
      <c r="E201" s="67" t="s">
        <v>376</v>
      </c>
      <c r="F201" s="69">
        <f>INDEX(CDN!E:E,MATCH($E:$E,CDN!$C:$C,0))</f>
        <v>480</v>
      </c>
      <c r="G201" s="251">
        <f>ROUND(INDEX(CDN!I:I,MATCH($E:$E,CDN!$C:$C,0))*(1-$N$2)*(1-$N$3)*(1-$N$4),2)</f>
        <v>79.989999999999995</v>
      </c>
      <c r="H201" s="65" t="s">
        <v>375</v>
      </c>
      <c r="I201" s="66">
        <f>INDEX(CDN!E:E,MATCH($H:$H,CDN!$C:$C,0))</f>
        <v>100</v>
      </c>
      <c r="J201" s="231">
        <f>ROUND(INDEX(CDN!I:I,MATCH($H:$H,CDN!$C:$C,0))*(1-$N$2)*(1-$N$3)*(1-$N$4),2)</f>
        <v>19.57</v>
      </c>
    </row>
    <row r="202" spans="1:10" s="87" customFormat="1" ht="15.95" customHeight="1">
      <c r="A202" s="62" t="s">
        <v>453</v>
      </c>
      <c r="B202" s="70" t="s">
        <v>82</v>
      </c>
      <c r="C202" s="63">
        <f>INDEX(CDN!E:E,MATCH(B:B,CDN!C:C,0))</f>
        <v>1500</v>
      </c>
      <c r="D202" s="252">
        <f>ROUND(INDEX(CDN!I:I,MATCH('CDN Price Index'!B:B,CDN!C:C,0))*(1-$N$2)*(1-$N$3)*(1-$N$4),2)</f>
        <v>260.89999999999998</v>
      </c>
      <c r="E202" s="72" t="s">
        <v>80</v>
      </c>
      <c r="F202" s="63">
        <f>INDEX(CDN!E:E,MATCH($E:$E,CDN!$C:$C,0))</f>
        <v>435</v>
      </c>
      <c r="G202" s="252">
        <f>ROUND(INDEX(CDN!I:I,MATCH($E:$E,CDN!$C:$C,0))*(1-$N$2)*(1-$N$3)*(1-$N$4),2)</f>
        <v>79.989999999999995</v>
      </c>
      <c r="H202" s="70" t="s">
        <v>81</v>
      </c>
      <c r="I202" s="71">
        <f>INDEX(CDN!E:E,MATCH($H:$H,CDN!$C:$C,0))</f>
        <v>100</v>
      </c>
      <c r="J202" s="253">
        <f>ROUND(INDEX(CDN!I:I,MATCH($H:$H,CDN!$C:$C,0))*(1-$N$2)*(1-$N$3)*(1-$N$4),2)</f>
        <v>21.74</v>
      </c>
    </row>
    <row r="203" spans="1:10" s="87" customFormat="1" ht="15.95" customHeight="1">
      <c r="A203" s="64" t="s">
        <v>452</v>
      </c>
      <c r="B203" s="65" t="s">
        <v>79</v>
      </c>
      <c r="C203" s="69">
        <f>INDEX(CDN!E:E,MATCH(B:B,CDN!C:C,0))</f>
        <v>1200</v>
      </c>
      <c r="D203" s="251">
        <f>ROUND(INDEX(CDN!I:I,MATCH('CDN Price Index'!B:B,CDN!C:C,0))*(1-$N$2)*(1-$N$3)*(1-$N$4),2)</f>
        <v>231.09</v>
      </c>
      <c r="E203" s="67" t="s">
        <v>77</v>
      </c>
      <c r="F203" s="69">
        <f>INDEX(CDN!E:E,MATCH($E:$E,CDN!$C:$C,0))</f>
        <v>385</v>
      </c>
      <c r="G203" s="251">
        <f>ROUND(INDEX(CDN!I:I,MATCH($E:$E,CDN!$C:$C,0))*(1-$N$2)*(1-$N$3)*(1-$N$4),2)</f>
        <v>79.989999999999995</v>
      </c>
      <c r="H203" s="65" t="s">
        <v>78</v>
      </c>
      <c r="I203" s="66">
        <f>INDEX(CDN!E:E,MATCH($H:$H,CDN!$C:$C,0))</f>
        <v>100</v>
      </c>
      <c r="J203" s="231">
        <f>ROUND(INDEX(CDN!I:I,MATCH($H:$H,CDN!$C:$C,0))*(1-$N$2)*(1-$N$3)*(1-$N$4),2)</f>
        <v>24.73</v>
      </c>
    </row>
    <row r="204" spans="1:10" s="87" customFormat="1" ht="15.95" customHeight="1">
      <c r="A204" s="62" t="s">
        <v>451</v>
      </c>
      <c r="B204" s="70" t="s">
        <v>76</v>
      </c>
      <c r="C204" s="63">
        <f>INDEX(CDN!E:E,MATCH(B:B,CDN!C:C,0))</f>
        <v>1000</v>
      </c>
      <c r="D204" s="252">
        <f>ROUND(INDEX(CDN!I:I,MATCH('CDN Price Index'!B:B,CDN!C:C,0))*(1-$N$2)*(1-$N$3)*(1-$N$4),2)</f>
        <v>179.53</v>
      </c>
      <c r="E204" s="72" t="s">
        <v>74</v>
      </c>
      <c r="F204" s="63">
        <f>INDEX(CDN!E:E,MATCH($E:$E,CDN!$C:$C,0))</f>
        <v>335</v>
      </c>
      <c r="G204" s="252">
        <f>ROUND(INDEX(CDN!I:I,MATCH($E:$E,CDN!$C:$C,0))*(1-$N$2)*(1-$N$3)*(1-$N$4),2)</f>
        <v>70.64</v>
      </c>
      <c r="H204" s="70" t="s">
        <v>75</v>
      </c>
      <c r="I204" s="71">
        <f>INDEX(CDN!E:E,MATCH($H:$H,CDN!$C:$C,0))</f>
        <v>100</v>
      </c>
      <c r="J204" s="253">
        <f>ROUND(INDEX(CDN!I:I,MATCH($H:$H,CDN!$C:$C,0))*(1-$N$2)*(1-$N$3)*(1-$N$4),2)</f>
        <v>24.21</v>
      </c>
    </row>
    <row r="205" spans="1:10" s="87" customFormat="1" ht="15.95" customHeight="1">
      <c r="A205" s="64" t="s">
        <v>527</v>
      </c>
      <c r="B205" s="65" t="s">
        <v>786</v>
      </c>
      <c r="C205" s="69">
        <f>INDEX(CDN!E:E,MATCH(B:B,CDN!C:C,0))</f>
        <v>2500</v>
      </c>
      <c r="D205" s="251">
        <f>ROUND(INDEX(CDN!I:I,MATCH('CDN Price Index'!B:B,CDN!C:C,0))*(1-$N$2)*(1-$N$3)*(1-$N$4),2)</f>
        <v>446.81</v>
      </c>
      <c r="E205" s="67" t="s">
        <v>790</v>
      </c>
      <c r="F205" s="69">
        <f>INDEX(CDN!E:E,MATCH($E:$E,CDN!$C:$C,0))</f>
        <v>500</v>
      </c>
      <c r="G205" s="251">
        <f>ROUND(INDEX(CDN!I:I,MATCH($E:$E,CDN!$C:$C,0))*(1-$N$2)*(1-$N$3)*(1-$N$4),2)</f>
        <v>98.53</v>
      </c>
      <c r="H205" s="65" t="s">
        <v>788</v>
      </c>
      <c r="I205" s="66">
        <f>INDEX(CDN!E:E,MATCH($H:$H,CDN!$C:$C,0))</f>
        <v>100</v>
      </c>
      <c r="J205" s="231">
        <f>ROUND(INDEX(CDN!I:I,MATCH($H:$H,CDN!$C:$C,0))*(1-$N$2)*(1-$N$3)*(1-$N$4),2)</f>
        <v>22.34</v>
      </c>
    </row>
    <row r="206" spans="1:10" s="87" customFormat="1" ht="15.95" customHeight="1" thickBot="1">
      <c r="A206" s="80" t="s">
        <v>392</v>
      </c>
      <c r="B206" s="81" t="s">
        <v>1165</v>
      </c>
      <c r="C206" s="82">
        <f>INDEX(CDN!E:E,MATCH(B:B,CDN!C:C,0))</f>
        <v>800</v>
      </c>
      <c r="D206" s="254">
        <f>ROUND(INDEX(CDN!I:I,MATCH('CDN Price Index'!B:B,CDN!C:C,0))*(1-$N$2)*(1-$N$3)*(1-$N$4),2)</f>
        <v>313.2</v>
      </c>
      <c r="E206" s="83" t="s">
        <v>1169</v>
      </c>
      <c r="F206" s="82">
        <f>INDEX(CDN!E:E,MATCH($E:$E,CDN!$C:$C,0))</f>
        <v>150</v>
      </c>
      <c r="G206" s="254">
        <f>ROUND(INDEX(CDN!I:I,MATCH($E:$E,CDN!$C:$C,0))*(1-$N$2)*(1-$N$3)*(1-$N$4),2)</f>
        <v>65.34</v>
      </c>
      <c r="H206" s="81" t="s">
        <v>1167</v>
      </c>
      <c r="I206" s="258">
        <f>INDEX(CDN!E:E,MATCH($H:$H,CDN!$C:$C,0))</f>
        <v>50</v>
      </c>
      <c r="J206" s="255">
        <f>ROUND(INDEX(CDN!I:I,MATCH($H:$H,CDN!$C:$C,0))*(1-$N$2)*(1-$N$3)*(1-$N$4),2)</f>
        <v>24.44</v>
      </c>
    </row>
    <row r="207" spans="1:10" ht="15.95" customHeight="1" thickBot="1"/>
    <row r="208" spans="1:10" ht="15.95" customHeight="1" thickBot="1">
      <c r="A208" s="125" t="s">
        <v>962</v>
      </c>
      <c r="B208" s="126"/>
      <c r="C208" s="126"/>
      <c r="D208" s="126"/>
      <c r="E208" s="123"/>
      <c r="F208" s="123"/>
      <c r="G208" s="123"/>
      <c r="H208" s="123"/>
      <c r="I208" s="123"/>
      <c r="J208" s="124"/>
    </row>
    <row r="209" spans="1:10" ht="15.95" customHeight="1" thickBot="1">
      <c r="A209" s="27"/>
      <c r="B209" s="285" t="s">
        <v>448</v>
      </c>
      <c r="C209" s="286"/>
      <c r="D209" s="287"/>
      <c r="E209" s="285" t="s">
        <v>1124</v>
      </c>
      <c r="F209" s="286"/>
      <c r="G209" s="287"/>
      <c r="H209" s="285" t="s">
        <v>441</v>
      </c>
      <c r="I209" s="286"/>
      <c r="J209" s="287"/>
    </row>
    <row r="210" spans="1:10" s="87" customFormat="1" ht="15.95" customHeight="1" thickBot="1">
      <c r="A210" s="57" t="s">
        <v>439</v>
      </c>
      <c r="B210" s="58" t="s">
        <v>438</v>
      </c>
      <c r="C210" s="59" t="s">
        <v>388</v>
      </c>
      <c r="D210" s="60" t="s">
        <v>389</v>
      </c>
      <c r="E210" s="58" t="s">
        <v>438</v>
      </c>
      <c r="F210" s="61" t="s">
        <v>388</v>
      </c>
      <c r="G210" s="60" t="s">
        <v>389</v>
      </c>
      <c r="H210" s="58" t="s">
        <v>438</v>
      </c>
      <c r="I210" s="61" t="s">
        <v>388</v>
      </c>
      <c r="J210" s="60" t="s">
        <v>389</v>
      </c>
    </row>
    <row r="211" spans="1:10" s="87" customFormat="1" ht="15.95" customHeight="1">
      <c r="A211" s="88" t="s">
        <v>906</v>
      </c>
      <c r="B211" s="89" t="s">
        <v>938</v>
      </c>
      <c r="C211" s="90">
        <f>INDEX(CDN!E:E,MATCH(B:B,CDN!C:C,0))</f>
        <v>5000</v>
      </c>
      <c r="D211" s="228">
        <f>ROUND(INDEX(CDN!I:I,MATCH('CDN Price Index'!B:B,CDN!C:C,0))*(1-$N$2)*(1-$N$3)*(1-$N$4),2)</f>
        <v>608.41999999999996</v>
      </c>
      <c r="E211" s="89" t="s">
        <v>940</v>
      </c>
      <c r="F211" s="90">
        <f>INDEX(CDN!E:E,MATCH($E:$E,CDN!$C:$C,0))</f>
        <v>890</v>
      </c>
      <c r="G211" s="228">
        <f>ROUND(INDEX(CDN!I:I,MATCH($E:$E,CDN!$C:$C,0))*(1-$N$2)*(1-$N$3)*(1-$N$4),2)</f>
        <v>116.43</v>
      </c>
      <c r="H211" s="89" t="s">
        <v>939</v>
      </c>
      <c r="I211" s="90">
        <f>INDEX(CDN!E:E,MATCH($H:$H,CDN!$C:$C,0))</f>
        <v>100</v>
      </c>
      <c r="J211" s="229">
        <f>ROUND(INDEX(CDN!I:I,MATCH($H:$H,CDN!$C:$C,0))*(1-$N$2)*(1-$N$3)*(1-$N$4),2)</f>
        <v>16.73</v>
      </c>
    </row>
    <row r="212" spans="1:10" s="87" customFormat="1" ht="15.95" customHeight="1">
      <c r="A212" s="64" t="s">
        <v>454</v>
      </c>
      <c r="B212" s="65" t="s">
        <v>941</v>
      </c>
      <c r="C212" s="69">
        <f>INDEX(CDN!E:E,MATCH(B:B,CDN!C:C,0))</f>
        <v>3000</v>
      </c>
      <c r="D212" s="230">
        <f>ROUND(INDEX(CDN!I:I,MATCH('CDN Price Index'!B:B,CDN!C:C,0))*(1-$N$2)*(1-$N$3)*(1-$N$4),2)</f>
        <v>479.95</v>
      </c>
      <c r="E212" s="67" t="s">
        <v>943</v>
      </c>
      <c r="F212" s="69">
        <f>INDEX(CDN!E:E,MATCH($E:$E,CDN!$C:$C,0))</f>
        <v>650</v>
      </c>
      <c r="G212" s="230">
        <f>ROUND(INDEX(CDN!I:I,MATCH($E:$E,CDN!$C:$C,0))*(1-$N$2)*(1-$N$3)*(1-$N$4),2)</f>
        <v>116.43</v>
      </c>
      <c r="H212" s="65" t="s">
        <v>942</v>
      </c>
      <c r="I212" s="69">
        <f>INDEX(CDN!E:E,MATCH($H:$H,CDN!$C:$C,0))</f>
        <v>100</v>
      </c>
      <c r="J212" s="231">
        <f>ROUND(INDEX(CDN!I:I,MATCH($H:$H,CDN!$C:$C,0))*(1-$N$2)*(1-$N$3)*(1-$N$4),2)</f>
        <v>22</v>
      </c>
    </row>
    <row r="213" spans="1:10" s="87" customFormat="1" ht="15.95" customHeight="1" thickBot="1">
      <c r="A213" s="80" t="s">
        <v>453</v>
      </c>
      <c r="B213" s="81" t="s">
        <v>944</v>
      </c>
      <c r="C213" s="82">
        <f>INDEX(CDN!E:E,MATCH(B:B,CDN!C:C,0))</f>
        <v>1500</v>
      </c>
      <c r="D213" s="259">
        <f>ROUND(INDEX(CDN!I:I,MATCH('CDN Price Index'!B:B,CDN!C:C,0))*(1-$N$2)*(1-$N$3)*(1-$N$4),2)</f>
        <v>374.77</v>
      </c>
      <c r="E213" s="83" t="s">
        <v>946</v>
      </c>
      <c r="F213" s="82">
        <f>INDEX(CDN!E:E,MATCH($E:$E,CDN!$C:$C,0))</f>
        <v>435</v>
      </c>
      <c r="G213" s="259">
        <f>ROUND(INDEX(CDN!I:I,MATCH($E:$E,CDN!$C:$C,0))*(1-$N$2)*(1-$N$3)*(1-$N$4),2)</f>
        <v>119.5</v>
      </c>
      <c r="H213" s="81" t="s">
        <v>945</v>
      </c>
      <c r="I213" s="82">
        <f>INDEX(CDN!E:E,MATCH($H:$H,CDN!$C:$C,0))</f>
        <v>100</v>
      </c>
      <c r="J213" s="255">
        <f>ROUND(INDEX(CDN!I:I,MATCH($H:$H,CDN!$C:$C,0))*(1-$N$2)*(1-$N$3)*(1-$N$4),2)</f>
        <v>34.340000000000003</v>
      </c>
    </row>
    <row r="214" spans="1:10" ht="15.95" customHeight="1" thickBot="1"/>
    <row r="215" spans="1:10" ht="15" customHeight="1" thickBot="1">
      <c r="A215" s="288" t="s">
        <v>554</v>
      </c>
      <c r="B215" s="289"/>
      <c r="C215" s="289"/>
      <c r="D215" s="289"/>
      <c r="E215" s="289"/>
      <c r="F215" s="289"/>
      <c r="G215" s="289"/>
      <c r="H215" s="289"/>
      <c r="I215" s="289"/>
      <c r="J215" s="290"/>
    </row>
    <row r="216" spans="1:10" ht="15.95" customHeight="1" thickBot="1">
      <c r="A216" s="27"/>
      <c r="B216" s="285" t="s">
        <v>448</v>
      </c>
      <c r="C216" s="286"/>
      <c r="D216" s="287"/>
      <c r="E216" s="285" t="s">
        <v>1124</v>
      </c>
      <c r="F216" s="286"/>
      <c r="G216" s="287"/>
      <c r="H216" s="285" t="s">
        <v>441</v>
      </c>
      <c r="I216" s="286"/>
      <c r="J216" s="287"/>
    </row>
    <row r="217" spans="1:10" s="87" customFormat="1" ht="15.95" customHeight="1" thickBot="1">
      <c r="A217" s="57" t="s">
        <v>439</v>
      </c>
      <c r="B217" s="58" t="s">
        <v>438</v>
      </c>
      <c r="C217" s="59" t="s">
        <v>388</v>
      </c>
      <c r="D217" s="60" t="s">
        <v>389</v>
      </c>
      <c r="E217" s="58" t="s">
        <v>438</v>
      </c>
      <c r="F217" s="61" t="s">
        <v>388</v>
      </c>
      <c r="G217" s="60" t="s">
        <v>389</v>
      </c>
      <c r="H217" s="58" t="s">
        <v>438</v>
      </c>
      <c r="I217" s="61" t="s">
        <v>388</v>
      </c>
      <c r="J217" s="60" t="s">
        <v>389</v>
      </c>
    </row>
    <row r="218" spans="1:10" s="87" customFormat="1" ht="15.95" customHeight="1">
      <c r="A218" s="88" t="s">
        <v>450</v>
      </c>
      <c r="B218" s="89" t="s">
        <v>73</v>
      </c>
      <c r="C218" s="90">
        <f>INDEX(CDN!E:E,MATCH(B:B,CDN!C:C,0))</f>
        <v>4000</v>
      </c>
      <c r="D218" s="228">
        <f>ROUND(INDEX(CDN!I:I,MATCH('CDN Price Index'!B:B,CDN!C:C,0))*(1-$N$2)*(1-$N$3)*(1-$N$4),2)</f>
        <v>1126.01</v>
      </c>
      <c r="E218" s="91" t="s">
        <v>71</v>
      </c>
      <c r="F218" s="90">
        <f>INDEX(CDN!E:E,MATCH($E:$E,CDN!$C:$C,0))</f>
        <v>635</v>
      </c>
      <c r="G218" s="228">
        <f>ROUND(INDEX(CDN!I:I,MATCH($E:$E,CDN!$C:$C,0))*(1-$N$2)*(1-$N$3)*(1-$N$4),2)</f>
        <v>186.95</v>
      </c>
      <c r="H218" s="89" t="s">
        <v>72</v>
      </c>
      <c r="I218" s="90">
        <f>INDEX(CDN!E:E,MATCH($H:$H,CDN!$C:$C,0))</f>
        <v>100</v>
      </c>
      <c r="J218" s="229">
        <f>ROUND(INDEX(CDN!I:I,MATCH($H:$H,CDN!$C:$C,0))*(1-$N$2)*(1-$N$3)*(1-$N$4),2)</f>
        <v>31.66</v>
      </c>
    </row>
    <row r="219" spans="1:10" s="87" customFormat="1" ht="15.95" customHeight="1">
      <c r="A219" s="64" t="s">
        <v>454</v>
      </c>
      <c r="B219" s="65" t="s">
        <v>510</v>
      </c>
      <c r="C219" s="69">
        <f>INDEX(CDN!E:E,MATCH(B:B,CDN!C:C,0))</f>
        <v>3000</v>
      </c>
      <c r="D219" s="230">
        <f>ROUND(INDEX(CDN!I:I,MATCH('CDN Price Index'!B:B,CDN!C:C,0))*(1-$N$2)*(1-$N$3)*(1-$N$4),2)</f>
        <v>1192.25</v>
      </c>
      <c r="E219" s="67" t="s">
        <v>512</v>
      </c>
      <c r="F219" s="69">
        <f>INDEX(CDN!E:E,MATCH($E:$E,CDN!$C:$C,0))</f>
        <v>425</v>
      </c>
      <c r="G219" s="230">
        <f>ROUND(INDEX(CDN!I:I,MATCH($E:$E,CDN!$C:$C,0))*(1-$N$2)*(1-$N$3)*(1-$N$4),2)</f>
        <v>186.95</v>
      </c>
      <c r="H219" s="65" t="s">
        <v>511</v>
      </c>
      <c r="I219" s="69">
        <f>INDEX(CDN!E:E,MATCH($H:$H,CDN!$C:$C,0))</f>
        <v>100</v>
      </c>
      <c r="J219" s="231">
        <f>ROUND(INDEX(CDN!I:I,MATCH($H:$H,CDN!$C:$C,0))*(1-$N$2)*(1-$N$3)*(1-$N$4),2)</f>
        <v>49.68</v>
      </c>
    </row>
    <row r="220" spans="1:10" s="87" customFormat="1" ht="15.95" customHeight="1" thickBot="1">
      <c r="A220" s="80" t="s">
        <v>474</v>
      </c>
      <c r="B220" s="81" t="s">
        <v>540</v>
      </c>
      <c r="C220" s="82">
        <f>INDEX(CDN!E:E,MATCH(B:B,CDN!C:C,0))</f>
        <v>1000</v>
      </c>
      <c r="D220" s="259">
        <f>ROUND(INDEX(CDN!I:I,MATCH('CDN Price Index'!B:B,CDN!C:C,0))*(1-$N$2)*(1-$N$3)*(1-$N$4),2)</f>
        <v>983.79</v>
      </c>
      <c r="E220" s="83" t="s">
        <v>542</v>
      </c>
      <c r="F220" s="82">
        <f>INDEX(CDN!E:E,MATCH($E:$E,CDN!$C:$C,0))</f>
        <v>168</v>
      </c>
      <c r="G220" s="259">
        <f>ROUND(INDEX(CDN!I:I,MATCH($E:$E,CDN!$C:$C,0))*(1-$N$2)*(1-$N$3)*(1-$N$4),2)</f>
        <v>178.05</v>
      </c>
      <c r="H220" s="81" t="s">
        <v>541</v>
      </c>
      <c r="I220" s="82">
        <f>INDEX(CDN!E:E,MATCH($H:$H,CDN!$C:$C,0))</f>
        <v>40</v>
      </c>
      <c r="J220" s="255">
        <f>ROUND(INDEX(CDN!I:I,MATCH($H:$H,CDN!$C:$C,0))*(1-$N$2)*(1-$N$3)*(1-$N$4),2)</f>
        <v>49.19</v>
      </c>
    </row>
    <row r="221" spans="1:10" ht="15.95" customHeight="1" thickBot="1">
      <c r="A221" s="313" t="s">
        <v>590</v>
      </c>
      <c r="B221" s="314"/>
      <c r="C221" s="314"/>
      <c r="D221" s="314"/>
      <c r="E221" s="314"/>
      <c r="F221" s="314"/>
      <c r="G221" s="314"/>
      <c r="H221" s="314"/>
      <c r="I221" s="314"/>
      <c r="J221" s="315"/>
    </row>
    <row r="222" spans="1:10" ht="15.95" customHeight="1" thickBot="1">
      <c r="A222" s="27"/>
      <c r="B222" s="285" t="s">
        <v>448</v>
      </c>
      <c r="C222" s="286"/>
      <c r="D222" s="287"/>
      <c r="E222" s="285" t="s">
        <v>1124</v>
      </c>
      <c r="F222" s="286"/>
      <c r="G222" s="287"/>
      <c r="H222" s="285" t="s">
        <v>441</v>
      </c>
      <c r="I222" s="286"/>
      <c r="J222" s="287"/>
    </row>
    <row r="223" spans="1:10" s="87" customFormat="1" ht="15.95" customHeight="1" thickBot="1">
      <c r="A223" s="57" t="s">
        <v>439</v>
      </c>
      <c r="B223" s="58" t="s">
        <v>438</v>
      </c>
      <c r="C223" s="59" t="s">
        <v>388</v>
      </c>
      <c r="D223" s="60" t="s">
        <v>389</v>
      </c>
      <c r="E223" s="58" t="s">
        <v>438</v>
      </c>
      <c r="F223" s="61" t="s">
        <v>388</v>
      </c>
      <c r="G223" s="60" t="s">
        <v>389</v>
      </c>
      <c r="H223" s="58" t="s">
        <v>438</v>
      </c>
      <c r="I223" s="61" t="s">
        <v>388</v>
      </c>
      <c r="J223" s="60" t="s">
        <v>389</v>
      </c>
    </row>
    <row r="224" spans="1:10" s="87" customFormat="1" ht="15.95" customHeight="1">
      <c r="A224" s="88" t="s">
        <v>1311</v>
      </c>
      <c r="B224" s="89" t="s">
        <v>515</v>
      </c>
      <c r="C224" s="90">
        <f>INDEX(CDN!E:E,MATCH(B:B,CDN!C:C,0))</f>
        <v>2300</v>
      </c>
      <c r="D224" s="228">
        <f>ROUND(INDEX(CDN!I:I,MATCH('CDN Price Index'!B:B,CDN!C:C,0))*(1-$N$2)*(1-$N$3)*(1-$N$4),2)</f>
        <v>452.53</v>
      </c>
      <c r="E224" s="91" t="s">
        <v>519</v>
      </c>
      <c r="F224" s="90">
        <f>INDEX(CDN!E:E,MATCH($E:$E,CDN!$C:$C,0))</f>
        <v>320</v>
      </c>
      <c r="G224" s="247">
        <f>ROUND(INDEX(CDN!I:I,MATCH($E:$E,CDN!$C:$C,0))*(1-$N$2)*(1-$N$3)*(1-$N$4),2)</f>
        <v>69.260000000000005</v>
      </c>
      <c r="H224" s="89" t="s">
        <v>517</v>
      </c>
      <c r="I224" s="90">
        <f>INDEX(CDN!E:E,MATCH($H:$H,CDN!$C:$C,0))</f>
        <v>50</v>
      </c>
      <c r="J224" s="229">
        <f>ROUND(INDEX(CDN!I:I,MATCH($H:$H,CDN!$C:$C,0))*(1-$N$2)*(1-$N$3)*(1-$N$4),2)</f>
        <v>13.48</v>
      </c>
    </row>
    <row r="225" spans="1:10" s="87" customFormat="1" ht="15.95" customHeight="1" thickBot="1">
      <c r="A225" s="74" t="s">
        <v>1312</v>
      </c>
      <c r="B225" s="75" t="s">
        <v>1313</v>
      </c>
      <c r="C225" s="79">
        <f>INDEX(CDN!E:E,MATCH(B:B,CDN!C:C,0))</f>
        <v>2300</v>
      </c>
      <c r="D225" s="236">
        <f>ROUND(INDEX(CDN!I:I,MATCH('CDN Price Index'!B:B,CDN!C:C,0))*(1-$N$2)*(1-$N$3)*(1-$N$4),2)</f>
        <v>452.53</v>
      </c>
      <c r="E225" s="77" t="s">
        <v>1314</v>
      </c>
      <c r="F225" s="79">
        <f>INDEX(CDN!E:E,MATCH($E:$E,CDN!$C:$C,0))</f>
        <v>320</v>
      </c>
      <c r="G225" s="237">
        <f>ROUND(INDEX(CDN!I:I,MATCH($E:$E,CDN!$C:$C,0))*(1-$N$2)*(1-$N$3)*(1-$N$4),2)</f>
        <v>69.260000000000005</v>
      </c>
      <c r="H225" s="77" t="s">
        <v>1315</v>
      </c>
      <c r="I225" s="79">
        <f>INDEX(CDN!E:E,MATCH($H:$H,CDN!$C:$C,0))</f>
        <v>50</v>
      </c>
      <c r="J225" s="238">
        <f>ROUND(INDEX(CDN!I:I,MATCH($H:$H,CDN!$C:$C,0))*(1-$N$2)*(1-$N$3)*(1-$N$4),2)</f>
        <v>13.48</v>
      </c>
    </row>
    <row r="226" spans="1:10" ht="15.95" customHeight="1" thickBot="1"/>
    <row r="227" spans="1:10" ht="15.95" customHeight="1" thickBot="1">
      <c r="A227" s="313" t="s">
        <v>589</v>
      </c>
      <c r="B227" s="314"/>
      <c r="C227" s="314"/>
      <c r="D227" s="314"/>
      <c r="E227" s="314"/>
      <c r="F227" s="314"/>
      <c r="G227" s="314"/>
      <c r="H227" s="314"/>
      <c r="I227" s="314"/>
      <c r="J227" s="315"/>
    </row>
    <row r="228" spans="1:10" ht="15.95" customHeight="1" thickBot="1">
      <c r="A228" s="27"/>
      <c r="B228" s="285" t="s">
        <v>448</v>
      </c>
      <c r="C228" s="286"/>
      <c r="D228" s="287"/>
      <c r="E228" s="285" t="s">
        <v>1124</v>
      </c>
      <c r="F228" s="286"/>
      <c r="G228" s="287"/>
      <c r="H228" s="316" t="s">
        <v>441</v>
      </c>
      <c r="I228" s="286"/>
      <c r="J228" s="287"/>
    </row>
    <row r="229" spans="1:10" s="87" customFormat="1" ht="15.95" customHeight="1" thickBot="1">
      <c r="A229" s="57" t="s">
        <v>439</v>
      </c>
      <c r="B229" s="58" t="s">
        <v>438</v>
      </c>
      <c r="C229" s="59" t="s">
        <v>388</v>
      </c>
      <c r="D229" s="60" t="s">
        <v>389</v>
      </c>
      <c r="E229" s="58" t="s">
        <v>438</v>
      </c>
      <c r="F229" s="61" t="s">
        <v>388</v>
      </c>
      <c r="G229" s="60" t="s">
        <v>389</v>
      </c>
      <c r="H229" s="58" t="s">
        <v>438</v>
      </c>
      <c r="I229" s="61" t="s">
        <v>388</v>
      </c>
      <c r="J229" s="60" t="s">
        <v>389</v>
      </c>
    </row>
    <row r="230" spans="1:10" s="87" customFormat="1" ht="15.95" customHeight="1" thickBot="1">
      <c r="A230" s="194" t="s">
        <v>470</v>
      </c>
      <c r="B230" s="195" t="s">
        <v>520</v>
      </c>
      <c r="C230" s="196">
        <f>INDEX(CDN!E:E,MATCH(B:B,CDN!C:C,0))</f>
        <v>800</v>
      </c>
      <c r="D230" s="197">
        <f>ROUND(INDEX(CDN!I:I,MATCH('CDN Price Index'!B:B,CDN!C:C,0))*(1-$N$2)*(1-$N$3)*(1-$N$4),2)</f>
        <v>357.63</v>
      </c>
      <c r="E230" s="195" t="s">
        <v>524</v>
      </c>
      <c r="F230" s="198">
        <f>INDEX(CDN!E:E,MATCH($E:$E,CDN!$C:$C,0))</f>
        <v>200</v>
      </c>
      <c r="G230" s="197">
        <f>ROUND(INDEX(CDN!I:I,MATCH($E:$E,CDN!$C:$C,0))*(1-$N$2)*(1-$N$3)*(1-$N$4),2)</f>
        <v>100.12</v>
      </c>
      <c r="H230" s="195" t="s">
        <v>522</v>
      </c>
      <c r="I230" s="198">
        <f>INDEX(CDN!E:E,MATCH($H:$H,CDN!$C:$C,0))</f>
        <v>50</v>
      </c>
      <c r="J230" s="199">
        <f>ROUND(INDEX(CDN!I:I,MATCH($H:$H,CDN!$C:$C,0))*(1-$N$2)*(1-$N$3)*(1-$N$4),2)</f>
        <v>30.06</v>
      </c>
    </row>
    <row r="231" spans="1:10" ht="15.95" customHeight="1" thickBot="1"/>
    <row r="232" spans="1:10" ht="15.95" customHeight="1" thickBot="1">
      <c r="A232" s="339" t="s">
        <v>449</v>
      </c>
      <c r="B232" s="340"/>
      <c r="C232" s="340"/>
      <c r="D232" s="340"/>
      <c r="E232" s="340"/>
      <c r="F232" s="340"/>
      <c r="G232" s="340"/>
      <c r="H232" s="340"/>
      <c r="I232" s="340"/>
      <c r="J232" s="341"/>
    </row>
    <row r="233" spans="1:10" ht="15.95" customHeight="1" thickBot="1">
      <c r="A233" s="27"/>
      <c r="B233" s="285" t="s">
        <v>448</v>
      </c>
      <c r="C233" s="286"/>
      <c r="D233" s="287"/>
      <c r="E233" s="285" t="s">
        <v>1124</v>
      </c>
      <c r="F233" s="286"/>
      <c r="G233" s="287"/>
      <c r="H233" s="285" t="s">
        <v>441</v>
      </c>
      <c r="I233" s="286"/>
      <c r="J233" s="287"/>
    </row>
    <row r="234" spans="1:10" s="87" customFormat="1" ht="15.95" customHeight="1" thickBot="1">
      <c r="A234" s="57" t="s">
        <v>439</v>
      </c>
      <c r="B234" s="58" t="s">
        <v>438</v>
      </c>
      <c r="C234" s="59" t="s">
        <v>388</v>
      </c>
      <c r="D234" s="60" t="s">
        <v>389</v>
      </c>
      <c r="E234" s="58" t="s">
        <v>438</v>
      </c>
      <c r="F234" s="61" t="s">
        <v>388</v>
      </c>
      <c r="G234" s="60" t="s">
        <v>389</v>
      </c>
      <c r="H234" s="58" t="s">
        <v>438</v>
      </c>
      <c r="I234" s="61" t="s">
        <v>388</v>
      </c>
      <c r="J234" s="60" t="s">
        <v>389</v>
      </c>
    </row>
    <row r="235" spans="1:10" s="87" customFormat="1" ht="15.95" customHeight="1">
      <c r="A235" s="88" t="s">
        <v>447</v>
      </c>
      <c r="B235" s="89" t="s">
        <v>488</v>
      </c>
      <c r="C235" s="90">
        <f>INDEX(CDN!E:E,MATCH(B:B,CDN!C:C,0))</f>
        <v>500</v>
      </c>
      <c r="D235" s="228">
        <f>ROUND(INDEX(CDN!I:I,MATCH('CDN Price Index'!B:B,CDN!C:C,0))*(1-$N$2)*(1-$N$3)*(1-$N$4),2)</f>
        <v>1314.6</v>
      </c>
      <c r="E235" s="91" t="s">
        <v>69</v>
      </c>
      <c r="F235" s="90">
        <f>INDEX(CDN!E:E,MATCH($E:$E,CDN!$C:$C,0))</f>
        <v>100</v>
      </c>
      <c r="G235" s="228">
        <f>ROUND(INDEX(CDN!I:I,MATCH($E:$E,CDN!$C:$C,0))*(1-$N$2)*(1-$N$3)*(1-$N$4),2)</f>
        <v>269.58</v>
      </c>
      <c r="H235" s="91" t="s">
        <v>68</v>
      </c>
      <c r="I235" s="90">
        <f>INDEX(CDN!E:E,MATCH($H:$H,CDN!$C:$C,0))</f>
        <v>18</v>
      </c>
      <c r="J235" s="229">
        <f>ROUND(INDEX(CDN!I:I,MATCH($H:$H,CDN!$C:$C,0))*(1-$N$2)*(1-$N$3)*(1-$N$4),2)</f>
        <v>55.33</v>
      </c>
    </row>
    <row r="236" spans="1:10" s="87" customFormat="1" ht="15.95" customHeight="1">
      <c r="A236" s="64" t="s">
        <v>446</v>
      </c>
      <c r="B236" s="65" t="s">
        <v>490</v>
      </c>
      <c r="C236" s="69">
        <f>INDEX(CDN!E:E,MATCH(B:B,CDN!C:C,0))</f>
        <v>500</v>
      </c>
      <c r="D236" s="230">
        <f>ROUND(INDEX(CDN!I:I,MATCH('CDN Price Index'!B:B,CDN!C:C,0))*(1-$N$2)*(1-$N$3)*(1-$N$4),2)</f>
        <v>1461.03</v>
      </c>
      <c r="E236" s="67" t="s">
        <v>66</v>
      </c>
      <c r="F236" s="69">
        <f>INDEX(CDN!E:E,MATCH($E:$E,CDN!$C:$C,0))</f>
        <v>100</v>
      </c>
      <c r="G236" s="230">
        <f>ROUND(INDEX(CDN!I:I,MATCH($E:$E,CDN!$C:$C,0))*(1-$N$2)*(1-$N$3)*(1-$N$4),2)</f>
        <v>299.86</v>
      </c>
      <c r="H236" s="67" t="s">
        <v>65</v>
      </c>
      <c r="I236" s="69">
        <f>INDEX(CDN!E:E,MATCH($H:$H,CDN!$C:$C,0))</f>
        <v>18</v>
      </c>
      <c r="J236" s="231">
        <f>ROUND(INDEX(CDN!I:I,MATCH($H:$H,CDN!$C:$C,0))*(1-$N$2)*(1-$N$3)*(1-$N$4),2)</f>
        <v>59.29</v>
      </c>
    </row>
    <row r="237" spans="1:10" s="87" customFormat="1" ht="15.95" customHeight="1">
      <c r="A237" s="62" t="s">
        <v>445</v>
      </c>
      <c r="B237" s="70" t="s">
        <v>492</v>
      </c>
      <c r="C237" s="63">
        <f>INDEX(CDN!E:E,MATCH(B:B,CDN!C:C,0))</f>
        <v>500</v>
      </c>
      <c r="D237" s="260">
        <f>ROUND(INDEX(CDN!I:I,MATCH('CDN Price Index'!B:B,CDN!C:C,0))*(1-$N$2)*(1-$N$3)*(1-$N$4),2)</f>
        <v>1824.25</v>
      </c>
      <c r="E237" s="72" t="s">
        <v>377</v>
      </c>
      <c r="F237" s="63">
        <f>INDEX(CDN!E:E,MATCH($E:$E,CDN!$C:$C,0))</f>
        <v>100</v>
      </c>
      <c r="G237" s="260">
        <f>ROUND(INDEX(CDN!I:I,MATCH($E:$E,CDN!$C:$C,0))*(1-$N$2)*(1-$N$3)*(1-$N$4),2)</f>
        <v>368.85</v>
      </c>
      <c r="H237" s="72" t="s">
        <v>378</v>
      </c>
      <c r="I237" s="63">
        <f>INDEX(CDN!E:E,MATCH($H:$H,CDN!$C:$C,0))</f>
        <v>18</v>
      </c>
      <c r="J237" s="253">
        <f>ROUND(INDEX(CDN!I:I,MATCH($H:$H,CDN!$C:$C,0))*(1-$N$2)*(1-$N$3)*(1-$N$4),2)</f>
        <v>72.92</v>
      </c>
    </row>
    <row r="238" spans="1:10" s="87" customFormat="1" ht="15.95" customHeight="1" thickBot="1">
      <c r="A238" s="74" t="s">
        <v>444</v>
      </c>
      <c r="B238" s="75"/>
      <c r="C238" s="79"/>
      <c r="D238" s="236"/>
      <c r="E238" s="77"/>
      <c r="F238" s="79"/>
      <c r="G238" s="236"/>
      <c r="H238" s="77" t="s">
        <v>63</v>
      </c>
      <c r="I238" s="79">
        <f>INDEX(CDN!E:E,MATCH($H:$H,CDN!$C:$C,0))</f>
        <v>1</v>
      </c>
      <c r="J238" s="238">
        <f>ROUND(INDEX(CDN!I:I,MATCH($H:$H,CDN!$C:$C,0))*(1-$N$2)*(1-$N$3)*(1-$N$4),2)</f>
        <v>15.48</v>
      </c>
    </row>
    <row r="239" spans="1:10" ht="15.95" customHeight="1" thickBot="1"/>
    <row r="240" spans="1:10" s="87" customFormat="1" ht="15.95" customHeight="1" thickBot="1">
      <c r="A240" s="342" t="s">
        <v>1256</v>
      </c>
      <c r="B240" s="343"/>
      <c r="C240" s="343"/>
      <c r="D240" s="343"/>
      <c r="E240" s="343"/>
      <c r="F240" s="343"/>
      <c r="G240" s="343"/>
      <c r="H240" s="343"/>
      <c r="I240" s="343"/>
      <c r="J240" s="344"/>
    </row>
    <row r="241" spans="1:10" ht="15.95" customHeight="1" thickBot="1">
      <c r="A241" s="27"/>
      <c r="B241" s="285" t="s">
        <v>448</v>
      </c>
      <c r="C241" s="286"/>
      <c r="D241" s="287"/>
      <c r="E241" s="285" t="s">
        <v>1124</v>
      </c>
      <c r="F241" s="286"/>
      <c r="G241" s="287"/>
      <c r="H241" s="285" t="s">
        <v>441</v>
      </c>
      <c r="I241" s="286"/>
      <c r="J241" s="287"/>
    </row>
    <row r="242" spans="1:10" ht="15.95" customHeight="1" thickBot="1">
      <c r="A242" s="57" t="s">
        <v>439</v>
      </c>
      <c r="B242" s="58" t="s">
        <v>438</v>
      </c>
      <c r="C242" s="59" t="s">
        <v>388</v>
      </c>
      <c r="D242" s="60" t="s">
        <v>389</v>
      </c>
      <c r="E242" s="58" t="s">
        <v>438</v>
      </c>
      <c r="F242" s="61" t="s">
        <v>388</v>
      </c>
      <c r="G242" s="60" t="s">
        <v>389</v>
      </c>
      <c r="H242" s="58" t="s">
        <v>438</v>
      </c>
      <c r="I242" s="61" t="s">
        <v>388</v>
      </c>
      <c r="J242" s="60" t="s">
        <v>389</v>
      </c>
    </row>
    <row r="243" spans="1:10" ht="15.95" customHeight="1">
      <c r="A243" s="88" t="s">
        <v>454</v>
      </c>
      <c r="B243" s="89" t="s">
        <v>1197</v>
      </c>
      <c r="C243" s="90">
        <f>INDEX(CDN!E:E,MATCH(B:B,CDN!C:C,0))</f>
        <v>2000</v>
      </c>
      <c r="D243" s="228">
        <f>ROUND(INDEX(CDN!I:I,MATCH('CDN Price Index'!B:B,CDN!C:C,0))*(1-$N$2)*(1-$N$3)*(1-$N$4),2)</f>
        <v>690.11</v>
      </c>
      <c r="E243" s="91"/>
      <c r="F243" s="90"/>
      <c r="G243" s="247"/>
      <c r="H243" s="89" t="s">
        <v>1199</v>
      </c>
      <c r="I243" s="90">
        <f>INDEX(CDN!E:E,MATCH($H:$H,CDN!$C:$C,0))</f>
        <v>50</v>
      </c>
      <c r="J243" s="229">
        <f>ROUND(INDEX(CDN!I:I,MATCH($H:$H,CDN!$C:$C,0))*(1-$N$2)*(1-$N$3)*(1-$N$4),2)</f>
        <v>21.57</v>
      </c>
    </row>
    <row r="244" spans="1:10" ht="15.95" customHeight="1" thickBot="1">
      <c r="A244" s="74" t="s">
        <v>418</v>
      </c>
      <c r="B244" s="75" t="s">
        <v>1203</v>
      </c>
      <c r="C244" s="79">
        <f>INDEX(CDN!E:E,MATCH(B:B,CDN!C:C,0))</f>
        <v>1000</v>
      </c>
      <c r="D244" s="236">
        <f>ROUND(INDEX(CDN!I:I,MATCH('CDN Price Index'!B:B,CDN!C:C,0))*(1-$N$2)*(1-$N$3)*(1-$N$4),2)</f>
        <v>598.91999999999996</v>
      </c>
      <c r="E244" s="77"/>
      <c r="F244" s="79"/>
      <c r="G244" s="237"/>
      <c r="H244" s="77" t="s">
        <v>1205</v>
      </c>
      <c r="I244" s="79">
        <f>INDEX(CDN!E:E,MATCH($H:$H,CDN!$C:$C,0))</f>
        <v>50</v>
      </c>
      <c r="J244" s="238">
        <f>ROUND(INDEX(CDN!I:I,MATCH($H:$H,CDN!$C:$C,0))*(1-$N$2)*(1-$N$3)*(1-$N$4),2)</f>
        <v>37.43</v>
      </c>
    </row>
    <row r="245" spans="1:10" ht="15.95" customHeight="1" thickBot="1"/>
    <row r="246" spans="1:10" ht="15.95" customHeight="1" thickBot="1">
      <c r="A246" s="345" t="s">
        <v>1255</v>
      </c>
      <c r="B246" s="346"/>
      <c r="C246" s="346"/>
      <c r="D246" s="346"/>
      <c r="E246" s="346"/>
      <c r="F246" s="346"/>
      <c r="G246" s="346"/>
      <c r="H246" s="346"/>
      <c r="I246" s="346"/>
      <c r="J246" s="347"/>
    </row>
    <row r="247" spans="1:10" ht="15.95" customHeight="1" thickBot="1">
      <c r="A247" s="27"/>
      <c r="B247" s="285" t="s">
        <v>448</v>
      </c>
      <c r="C247" s="286"/>
      <c r="D247" s="287"/>
      <c r="E247" s="285" t="s">
        <v>1124</v>
      </c>
      <c r="F247" s="286"/>
      <c r="G247" s="287"/>
      <c r="H247" s="316" t="s">
        <v>441</v>
      </c>
      <c r="I247" s="286"/>
      <c r="J247" s="287"/>
    </row>
    <row r="248" spans="1:10" ht="15.95" customHeight="1" thickBot="1">
      <c r="A248" s="57" t="s">
        <v>439</v>
      </c>
      <c r="B248" s="58" t="s">
        <v>438</v>
      </c>
      <c r="C248" s="59"/>
      <c r="D248" s="60" t="s">
        <v>389</v>
      </c>
      <c r="E248" s="58" t="s">
        <v>438</v>
      </c>
      <c r="F248" s="61" t="s">
        <v>388</v>
      </c>
      <c r="G248" s="60" t="s">
        <v>389</v>
      </c>
      <c r="H248" s="58" t="s">
        <v>438</v>
      </c>
      <c r="I248" s="61" t="s">
        <v>388</v>
      </c>
      <c r="J248" s="60" t="s">
        <v>389</v>
      </c>
    </row>
    <row r="249" spans="1:10" ht="15.95" customHeight="1">
      <c r="A249" s="88" t="s">
        <v>1253</v>
      </c>
      <c r="B249" s="89" t="s">
        <v>1210</v>
      </c>
      <c r="C249" s="90">
        <f>INDEX(CDN!E:E,MATCH(B:B,CDN!C:C,0))</f>
        <v>1000</v>
      </c>
      <c r="D249" s="228">
        <f>ROUND(INDEX(CDN!I:I,MATCH('CDN Price Index'!B:B,CDN!C:C,0))*(1-$N$2)*(1-$N$3)*(1-$N$4),2)</f>
        <v>1043.22</v>
      </c>
      <c r="E249" s="91"/>
      <c r="F249" s="90"/>
      <c r="G249" s="247"/>
      <c r="H249" s="89" t="s">
        <v>1212</v>
      </c>
      <c r="I249" s="90">
        <f>INDEX(CDN!E:E,MATCH($H:$H,CDN!$C:$C,0))</f>
        <v>50</v>
      </c>
      <c r="J249" s="229">
        <f>ROUND(INDEX(CDN!I:I,MATCH($H:$H,CDN!$C:$C,0))*(1-$N$2)*(1-$N$3)*(1-$N$4),2)</f>
        <v>65.319999999999993</v>
      </c>
    </row>
    <row r="250" spans="1:10" ht="15.95" customHeight="1" thickBot="1">
      <c r="A250" s="74" t="s">
        <v>1254</v>
      </c>
      <c r="B250" s="75" t="s">
        <v>1214</v>
      </c>
      <c r="C250" s="79">
        <f>INDEX(CDN!E:E,MATCH(B:B,CDN!C:C,0))</f>
        <v>500</v>
      </c>
      <c r="D250" s="236">
        <f>ROUND(INDEX(CDN!I:I,MATCH('CDN Price Index'!B:B,CDN!C:C,0))*(1-$N$2)*(1-$N$3)*(1-$N$4),2)</f>
        <v>800.84</v>
      </c>
      <c r="E250" s="77"/>
      <c r="F250" s="79"/>
      <c r="G250" s="237"/>
      <c r="H250" s="75" t="s">
        <v>1216</v>
      </c>
      <c r="I250" s="79">
        <f>INDEX(CDN!E:E,MATCH($H:$H,CDN!$C:$C,0))</f>
        <v>50</v>
      </c>
      <c r="J250" s="238">
        <f>ROUND(INDEX(CDN!I:I,MATCH($H:$H,CDN!$C:$C,0))*(1-$N$2)*(1-$N$3)*(1-$N$4),2)</f>
        <v>100.38</v>
      </c>
    </row>
    <row r="251" spans="1:10" ht="15.95" customHeight="1" thickBot="1"/>
    <row r="252" spans="1:10" ht="15.95" customHeight="1" thickBot="1">
      <c r="A252" s="336" t="s">
        <v>443</v>
      </c>
      <c r="B252" s="337"/>
      <c r="C252" s="337"/>
      <c r="D252" s="337"/>
      <c r="E252" s="337"/>
      <c r="F252" s="337"/>
      <c r="G252" s="337"/>
      <c r="H252" s="337"/>
      <c r="I252" s="337"/>
      <c r="J252" s="338"/>
    </row>
    <row r="253" spans="1:10" ht="15.95" customHeight="1" thickBot="1">
      <c r="A253" s="30" t="s">
        <v>442</v>
      </c>
      <c r="B253" s="285" t="s">
        <v>441</v>
      </c>
      <c r="C253" s="286"/>
      <c r="D253" s="287"/>
      <c r="E253" s="285" t="s">
        <v>440</v>
      </c>
      <c r="F253" s="286"/>
      <c r="G253" s="287"/>
      <c r="H253" s="26"/>
      <c r="I253" s="26"/>
      <c r="J253" s="25"/>
    </row>
    <row r="254" spans="1:10" ht="15.95" customHeight="1" thickBot="1">
      <c r="A254" s="57" t="s">
        <v>439</v>
      </c>
      <c r="B254" s="58" t="s">
        <v>438</v>
      </c>
      <c r="C254" s="96" t="s">
        <v>388</v>
      </c>
      <c r="D254" s="97" t="s">
        <v>389</v>
      </c>
      <c r="E254" s="58" t="s">
        <v>438</v>
      </c>
      <c r="F254" s="98" t="s">
        <v>388</v>
      </c>
      <c r="G254" s="99" t="s">
        <v>389</v>
      </c>
      <c r="H254" s="87"/>
      <c r="I254" s="87"/>
      <c r="J254" s="100"/>
    </row>
    <row r="255" spans="1:10" ht="15.95" customHeight="1">
      <c r="A255" s="88" t="s">
        <v>437</v>
      </c>
      <c r="B255" s="89" t="s">
        <v>60</v>
      </c>
      <c r="C255" s="90">
        <f>INDEX(CDN!E:E,MATCH(B:B,CDN!C:C,0))</f>
        <v>25</v>
      </c>
      <c r="D255" s="228">
        <f>ROUND(INDEX(CDN!I:I,MATCH('CDN Price Index'!B:B,CDN!C:C,0))*(1-$N$2)*(1-$N$3)*(1-$N$4),2)</f>
        <v>30.56</v>
      </c>
      <c r="E255" s="91" t="s">
        <v>58</v>
      </c>
      <c r="F255" s="90">
        <f>INDEX(CDN!E:E,MATCH($E:$E,CDN!$C:$C,0))</f>
        <v>2</v>
      </c>
      <c r="G255" s="229">
        <f>ROUND(INDEX(CDN!I:I,MATCH($E:$E,CDN!$C:$C,0))*(1-$N$2)*(1-$N$3)*(1-$N$4),2)</f>
        <v>3.13</v>
      </c>
      <c r="H255" s="87"/>
      <c r="I255" s="87"/>
      <c r="J255" s="100"/>
    </row>
    <row r="256" spans="1:10" ht="15.95" customHeight="1">
      <c r="A256" s="64" t="s">
        <v>436</v>
      </c>
      <c r="B256" s="65" t="s">
        <v>56</v>
      </c>
      <c r="C256" s="69">
        <f>INDEX(CDN!E:E,MATCH(B:B,CDN!C:C,0))</f>
        <v>25</v>
      </c>
      <c r="D256" s="230">
        <f>ROUND(INDEX(CDN!I:I,MATCH('CDN Price Index'!B:B,CDN!C:C,0))*(1-$N$2)*(1-$N$3)*(1-$N$4),2)</f>
        <v>74.069999999999993</v>
      </c>
      <c r="E256" s="67" t="s">
        <v>54</v>
      </c>
      <c r="F256" s="69">
        <f>INDEX(CDN!E:E,MATCH($E:$E,CDN!$C:$C,0))</f>
        <v>2</v>
      </c>
      <c r="G256" s="231">
        <f>ROUND(INDEX(CDN!I:I,MATCH($E:$E,CDN!$C:$C,0))*(1-$N$2)*(1-$N$3)*(1-$N$4),2)</f>
        <v>6.31</v>
      </c>
      <c r="H256" s="87"/>
      <c r="I256" s="87"/>
      <c r="J256" s="100"/>
    </row>
    <row r="257" spans="1:10" ht="15.95" customHeight="1">
      <c r="A257" s="62" t="s">
        <v>435</v>
      </c>
      <c r="B257" s="70" t="s">
        <v>52</v>
      </c>
      <c r="C257" s="63">
        <f>INDEX(CDN!E:E,MATCH(B:B,CDN!C:C,0))</f>
        <v>25</v>
      </c>
      <c r="D257" s="260">
        <f>ROUND(INDEX(CDN!I:I,MATCH('CDN Price Index'!B:B,CDN!C:C,0))*(1-$N$2)*(1-$N$3)*(1-$N$4),2)</f>
        <v>87.02</v>
      </c>
      <c r="E257" s="72" t="s">
        <v>50</v>
      </c>
      <c r="F257" s="63">
        <f>INDEX(CDN!E:E,MATCH($E:$E,CDN!$C:$C,0))</f>
        <v>2</v>
      </c>
      <c r="G257" s="253">
        <f>ROUND(INDEX(CDN!I:I,MATCH($E:$E,CDN!$C:$C,0))*(1-$N$2)*(1-$N$3)*(1-$N$4),2)</f>
        <v>7.87</v>
      </c>
      <c r="H257" s="87"/>
      <c r="I257" s="87"/>
      <c r="J257" s="100"/>
    </row>
    <row r="258" spans="1:10" ht="15.95" customHeight="1">
      <c r="A258" s="64" t="s">
        <v>576</v>
      </c>
      <c r="B258" s="65"/>
      <c r="C258" s="69"/>
      <c r="D258" s="230"/>
      <c r="E258" s="67" t="s">
        <v>577</v>
      </c>
      <c r="F258" s="69">
        <f>INDEX(CDN!E:E,MATCH($E:$E,CDN!$C:$C,0))</f>
        <v>2</v>
      </c>
      <c r="G258" s="231">
        <f>ROUND(INDEX(CDN!I:I,MATCH($E:$E,CDN!$C:$C,0))*(1-$N$2)*(1-$N$3)*(1-$N$4),2)</f>
        <v>13.4</v>
      </c>
      <c r="H258" s="87"/>
      <c r="I258" s="87"/>
      <c r="J258" s="100"/>
    </row>
    <row r="259" spans="1:10" ht="15.95" customHeight="1">
      <c r="A259" s="62" t="s">
        <v>434</v>
      </c>
      <c r="B259" s="70" t="s">
        <v>48</v>
      </c>
      <c r="C259" s="63">
        <f>INDEX(CDN!E:E,MATCH(B:B,CDN!C:C,0))</f>
        <v>25</v>
      </c>
      <c r="D259" s="260">
        <f>ROUND(INDEX(CDN!I:I,MATCH('CDN Price Index'!B:B,CDN!C:C,0))*(1-$N$2)*(1-$N$3)*(1-$N$4),2)</f>
        <v>30.56</v>
      </c>
      <c r="E259" s="72" t="s">
        <v>46</v>
      </c>
      <c r="F259" s="63">
        <f>INDEX(CDN!E:E,MATCH($E:$E,CDN!$C:$C,0))</f>
        <v>2</v>
      </c>
      <c r="G259" s="253">
        <f>ROUND(INDEX(CDN!I:I,MATCH($E:$E,CDN!$C:$C,0))*(1-$N$2)*(1-$N$3)*(1-$N$4),2)</f>
        <v>3.13</v>
      </c>
      <c r="H259" s="87"/>
      <c r="I259" s="87"/>
      <c r="J259" s="100"/>
    </row>
    <row r="260" spans="1:10" ht="15.95" customHeight="1">
      <c r="A260" s="64" t="s">
        <v>433</v>
      </c>
      <c r="B260" s="65" t="s">
        <v>44</v>
      </c>
      <c r="C260" s="69">
        <f>INDEX(CDN!E:E,MATCH(B:B,CDN!C:C,0))</f>
        <v>25</v>
      </c>
      <c r="D260" s="230">
        <f>ROUND(INDEX(CDN!I:I,MATCH('CDN Price Index'!B:B,CDN!C:C,0))*(1-$N$2)*(1-$N$3)*(1-$N$4),2)</f>
        <v>74.069999999999993</v>
      </c>
      <c r="E260" s="67" t="s">
        <v>42</v>
      </c>
      <c r="F260" s="69">
        <f>INDEX(CDN!E:E,MATCH($E:$E,CDN!$C:$C,0))</f>
        <v>2</v>
      </c>
      <c r="G260" s="231">
        <f>ROUND(INDEX(CDN!I:I,MATCH($E:$E,CDN!$C:$C,0))*(1-$N$2)*(1-$N$3)*(1-$N$4),2)</f>
        <v>6.31</v>
      </c>
      <c r="H260" s="87"/>
      <c r="I260" s="87"/>
      <c r="J260" s="100"/>
    </row>
    <row r="261" spans="1:10" ht="15.95" customHeight="1">
      <c r="A261" s="62" t="s">
        <v>432</v>
      </c>
      <c r="B261" s="70" t="s">
        <v>40</v>
      </c>
      <c r="C261" s="63">
        <f>INDEX(CDN!E:E,MATCH(B:B,CDN!C:C,0))</f>
        <v>25</v>
      </c>
      <c r="D261" s="260">
        <f>ROUND(INDEX(CDN!I:I,MATCH('CDN Price Index'!B:B,CDN!C:C,0))*(1-$N$2)*(1-$N$3)*(1-$N$4),2)</f>
        <v>87.02</v>
      </c>
      <c r="E261" s="72" t="s">
        <v>38</v>
      </c>
      <c r="F261" s="63">
        <f>INDEX(CDN!E:E,MATCH($E:$E,CDN!$C:$C,0))</f>
        <v>2</v>
      </c>
      <c r="G261" s="253">
        <f>ROUND(INDEX(CDN!I:I,MATCH($E:$E,CDN!$C:$C,0))*(1-$N$2)*(1-$N$3)*(1-$N$4),2)</f>
        <v>7.87</v>
      </c>
      <c r="H261" s="87"/>
      <c r="I261" s="87"/>
      <c r="J261" s="100"/>
    </row>
    <row r="262" spans="1:10" ht="15.95" customHeight="1">
      <c r="A262" s="64" t="s">
        <v>578</v>
      </c>
      <c r="B262" s="65"/>
      <c r="C262" s="69"/>
      <c r="D262" s="230"/>
      <c r="E262" s="67" t="s">
        <v>579</v>
      </c>
      <c r="F262" s="69">
        <f>INDEX(CDN!E:E,MATCH($E:$E,CDN!$C:$C,0))</f>
        <v>2</v>
      </c>
      <c r="G262" s="231">
        <f>ROUND(INDEX(CDN!I:I,MATCH($E:$E,CDN!$C:$C,0))*(1-$N$2)*(1-$N$3)*(1-$N$4),2)</f>
        <v>13.4</v>
      </c>
      <c r="H262" s="87"/>
      <c r="I262" s="87"/>
      <c r="J262" s="100"/>
    </row>
    <row r="263" spans="1:10" ht="15.95" customHeight="1">
      <c r="A263" s="62" t="s">
        <v>431</v>
      </c>
      <c r="B263" s="70" t="s">
        <v>380</v>
      </c>
      <c r="C263" s="63">
        <f>INDEX(CDN!E:E,MATCH(B:B,CDN!C:C,0))</f>
        <v>25</v>
      </c>
      <c r="D263" s="260">
        <f>ROUND(INDEX(CDN!I:I,MATCH('CDN Price Index'!B:B,CDN!C:C,0))*(1-$N$2)*(1-$N$3)*(1-$N$4),2)</f>
        <v>30.56</v>
      </c>
      <c r="E263" s="72" t="s">
        <v>382</v>
      </c>
      <c r="F263" s="63">
        <f>INDEX(CDN!E:E,MATCH($E:$E,CDN!$C:$C,0))</f>
        <v>2</v>
      </c>
      <c r="G263" s="253">
        <f>ROUND(INDEX(CDN!I:I,MATCH($E:$E,CDN!$C:$C,0))*(1-$N$2)*(1-$N$3)*(1-$N$4),2)</f>
        <v>3.13</v>
      </c>
      <c r="H263" s="87"/>
      <c r="I263" s="87"/>
      <c r="J263" s="100"/>
    </row>
    <row r="264" spans="1:10" ht="15.95" customHeight="1">
      <c r="A264" s="64" t="s">
        <v>430</v>
      </c>
      <c r="B264" s="65" t="s">
        <v>384</v>
      </c>
      <c r="C264" s="69">
        <f>INDEX(CDN!E:E,MATCH(B:B,CDN!C:C,0))</f>
        <v>25</v>
      </c>
      <c r="D264" s="230">
        <f>ROUND(INDEX(CDN!I:I,MATCH('CDN Price Index'!B:B,CDN!C:C,0))*(1-$N$2)*(1-$N$3)*(1-$N$4),2)</f>
        <v>74.069999999999993</v>
      </c>
      <c r="E264" s="67" t="s">
        <v>386</v>
      </c>
      <c r="F264" s="69">
        <f>INDEX(CDN!E:E,MATCH($E:$E,CDN!$C:$C,0))</f>
        <v>2</v>
      </c>
      <c r="G264" s="231">
        <f>ROUND(INDEX(CDN!I:I,MATCH($E:$E,CDN!$C:$C,0))*(1-$N$2)*(1-$N$3)*(1-$N$4),2)</f>
        <v>6.31</v>
      </c>
      <c r="H264" s="87"/>
      <c r="I264" s="87"/>
      <c r="J264" s="100"/>
    </row>
    <row r="265" spans="1:10" ht="15.95" customHeight="1">
      <c r="A265" s="62" t="s">
        <v>429</v>
      </c>
      <c r="B265" s="70" t="s">
        <v>36</v>
      </c>
      <c r="C265" s="63">
        <f>INDEX(CDN!E:E,MATCH(B:B,CDN!C:C,0))</f>
        <v>25</v>
      </c>
      <c r="D265" s="260">
        <f>ROUND(INDEX(CDN!I:I,MATCH('CDN Price Index'!B:B,CDN!C:C,0))*(1-$N$2)*(1-$N$3)*(1-$N$4),2)</f>
        <v>30.56</v>
      </c>
      <c r="E265" s="72" t="s">
        <v>34</v>
      </c>
      <c r="F265" s="63">
        <f>INDEX(CDN!E:E,MATCH($E:$E,CDN!$C:$C,0))</f>
        <v>2</v>
      </c>
      <c r="G265" s="253">
        <f>ROUND(INDEX(CDN!I:I,MATCH($E:$E,CDN!$C:$C,0))*(1-$N$2)*(1-$N$3)*(1-$N$4),2)</f>
        <v>3.13</v>
      </c>
      <c r="H265" s="87"/>
      <c r="I265" s="87"/>
      <c r="J265" s="100"/>
    </row>
    <row r="266" spans="1:10" ht="15.95" customHeight="1">
      <c r="A266" s="64" t="s">
        <v>428</v>
      </c>
      <c r="B266" s="65" t="s">
        <v>32</v>
      </c>
      <c r="C266" s="69">
        <f>INDEX(CDN!E:E,MATCH(B:B,CDN!C:C,0))</f>
        <v>25</v>
      </c>
      <c r="D266" s="230">
        <f>ROUND(INDEX(CDN!I:I,MATCH('CDN Price Index'!B:B,CDN!C:C,0))*(1-$N$2)*(1-$N$3)*(1-$N$4),2)</f>
        <v>74.069999999999993</v>
      </c>
      <c r="E266" s="67" t="s">
        <v>30</v>
      </c>
      <c r="F266" s="69">
        <f>INDEX(CDN!E:E,MATCH($E:$E,CDN!$C:$C,0))</f>
        <v>2</v>
      </c>
      <c r="G266" s="231">
        <f>ROUND(INDEX(CDN!I:I,MATCH($E:$E,CDN!$C:$C,0))*(1-$N$2)*(1-$N$3)*(1-$N$4),2)</f>
        <v>6.31</v>
      </c>
      <c r="H266" s="87"/>
      <c r="I266" s="87"/>
      <c r="J266" s="100"/>
    </row>
    <row r="267" spans="1:10" ht="15.95" customHeight="1">
      <c r="A267" s="62" t="s">
        <v>427</v>
      </c>
      <c r="B267" s="70" t="s">
        <v>28</v>
      </c>
      <c r="C267" s="63">
        <f>INDEX(CDN!E:E,MATCH(B:B,CDN!C:C,0))</f>
        <v>25</v>
      </c>
      <c r="D267" s="260">
        <f>ROUND(INDEX(CDN!I:I,MATCH('CDN Price Index'!B:B,CDN!C:C,0))*(1-$N$2)*(1-$N$3)*(1-$N$4),2)</f>
        <v>87.02</v>
      </c>
      <c r="E267" s="72" t="s">
        <v>26</v>
      </c>
      <c r="F267" s="63">
        <f>INDEX(CDN!E:E,MATCH($E:$E,CDN!$C:$C,0))</f>
        <v>2</v>
      </c>
      <c r="G267" s="253">
        <f>ROUND(INDEX(CDN!I:I,MATCH($E:$E,CDN!$C:$C,0))*(1-$N$2)*(1-$N$3)*(1-$N$4),2)</f>
        <v>7.87</v>
      </c>
      <c r="H267" s="87"/>
      <c r="I267" s="87"/>
      <c r="J267" s="100"/>
    </row>
    <row r="268" spans="1:10" ht="15.95" customHeight="1">
      <c r="A268" s="64" t="s">
        <v>580</v>
      </c>
      <c r="B268" s="65"/>
      <c r="C268" s="69"/>
      <c r="D268" s="230"/>
      <c r="E268" s="67" t="s">
        <v>581</v>
      </c>
      <c r="F268" s="69">
        <f>INDEX(CDN!E:E,MATCH($E:$E,CDN!$C:$C,0))</f>
        <v>2</v>
      </c>
      <c r="G268" s="231">
        <f>ROUND(INDEX(CDN!I:I,MATCH($E:$E,CDN!$C:$C,0))*(1-$N$2)*(1-$N$3)*(1-$N$4),2)</f>
        <v>13.4</v>
      </c>
      <c r="H268" s="87"/>
      <c r="I268" s="87"/>
      <c r="J268" s="100"/>
    </row>
    <row r="269" spans="1:10" ht="15.95" customHeight="1">
      <c r="A269" s="62" t="s">
        <v>426</v>
      </c>
      <c r="B269" s="70" t="s">
        <v>24</v>
      </c>
      <c r="C269" s="63">
        <f>INDEX(CDN!E:E,MATCH(B:B,CDN!C:C,0))</f>
        <v>25</v>
      </c>
      <c r="D269" s="260">
        <f>ROUND(INDEX(CDN!I:I,MATCH('CDN Price Index'!B:B,CDN!C:C,0))*(1-$N$2)*(1-$N$3)*(1-$N$4),2)</f>
        <v>30.56</v>
      </c>
      <c r="E269" s="72" t="s">
        <v>22</v>
      </c>
      <c r="F269" s="63">
        <f>INDEX(CDN!E:E,MATCH($E:$E,CDN!$C:$C,0))</f>
        <v>2</v>
      </c>
      <c r="G269" s="253">
        <f>ROUND(INDEX(CDN!I:I,MATCH($E:$E,CDN!$C:$C,0))*(1-$N$2)*(1-$N$3)*(1-$N$4),2)</f>
        <v>3.13</v>
      </c>
      <c r="H269" s="87"/>
      <c r="I269" s="87"/>
      <c r="J269" s="100"/>
    </row>
    <row r="270" spans="1:10" ht="15.95" customHeight="1">
      <c r="A270" s="64" t="s">
        <v>425</v>
      </c>
      <c r="B270" s="65" t="s">
        <v>20</v>
      </c>
      <c r="C270" s="69">
        <f>INDEX(CDN!E:E,MATCH(B:B,CDN!C:C,0))</f>
        <v>25</v>
      </c>
      <c r="D270" s="230">
        <f>ROUND(INDEX(CDN!I:I,MATCH('CDN Price Index'!B:B,CDN!C:C,0))*(1-$N$2)*(1-$N$3)*(1-$N$4),2)</f>
        <v>74.069999999999993</v>
      </c>
      <c r="E270" s="67" t="s">
        <v>18</v>
      </c>
      <c r="F270" s="69">
        <f>INDEX(CDN!E:E,MATCH($E:$E,CDN!$C:$C,0))</f>
        <v>2</v>
      </c>
      <c r="G270" s="231">
        <f>ROUND(INDEX(CDN!I:I,MATCH($E:$E,CDN!$C:$C,0))*(1-$N$2)*(1-$N$3)*(1-$N$4),2)</f>
        <v>6.31</v>
      </c>
      <c r="H270" s="87"/>
      <c r="I270" s="87"/>
      <c r="J270" s="100"/>
    </row>
    <row r="271" spans="1:10" ht="15.95" customHeight="1">
      <c r="A271" s="62" t="s">
        <v>424</v>
      </c>
      <c r="B271" s="70" t="s">
        <v>16</v>
      </c>
      <c r="C271" s="63">
        <f>INDEX(CDN!E:E,MATCH(B:B,CDN!C:C,0))</f>
        <v>25</v>
      </c>
      <c r="D271" s="260">
        <f>ROUND(INDEX(CDN!I:I,MATCH('CDN Price Index'!B:B,CDN!C:C,0))*(1-$N$2)*(1-$N$3)*(1-$N$4),2)</f>
        <v>87.02</v>
      </c>
      <c r="E271" s="72" t="s">
        <v>14</v>
      </c>
      <c r="F271" s="63">
        <f>INDEX(CDN!E:E,MATCH($E:$E,CDN!$C:$C,0))</f>
        <v>2</v>
      </c>
      <c r="G271" s="253">
        <f>ROUND(INDEX(CDN!I:I,MATCH($E:$E,CDN!$C:$C,0))*(1-$N$2)*(1-$N$3)*(1-$N$4),2)</f>
        <v>7.87</v>
      </c>
      <c r="H271" s="87"/>
      <c r="I271" s="87"/>
      <c r="J271" s="100"/>
    </row>
    <row r="272" spans="1:10" ht="15.95" customHeight="1">
      <c r="A272" s="64" t="s">
        <v>582</v>
      </c>
      <c r="B272" s="65"/>
      <c r="C272" s="69"/>
      <c r="D272" s="230"/>
      <c r="E272" s="67" t="s">
        <v>583</v>
      </c>
      <c r="F272" s="69">
        <f>INDEX(CDN!E:E,MATCH($E:$E,CDN!$C:$C,0))</f>
        <v>2</v>
      </c>
      <c r="G272" s="231">
        <f>ROUND(INDEX(CDN!I:I,MATCH($E:$E,CDN!$C:$C,0))*(1-$N$2)*(1-$N$3)*(1-$N$4),2)</f>
        <v>13.4</v>
      </c>
      <c r="H272" s="87"/>
      <c r="I272" s="87"/>
      <c r="J272" s="100"/>
    </row>
    <row r="273" spans="1:10" ht="15.95" customHeight="1">
      <c r="A273" s="62" t="s">
        <v>423</v>
      </c>
      <c r="B273" s="70" t="s">
        <v>12</v>
      </c>
      <c r="C273" s="63">
        <f>INDEX(CDN!E:E,MATCH(B:B,CDN!C:C,0))</f>
        <v>25</v>
      </c>
      <c r="D273" s="260">
        <f>ROUND(INDEX(CDN!I:I,MATCH('CDN Price Index'!B:B,CDN!C:C,0))*(1-$N$2)*(1-$N$3)*(1-$N$4),2)</f>
        <v>30.56</v>
      </c>
      <c r="E273" s="72" t="s">
        <v>10</v>
      </c>
      <c r="F273" s="63">
        <f>INDEX(CDN!E:E,MATCH($E:$E,CDN!$C:$C,0))</f>
        <v>2</v>
      </c>
      <c r="G273" s="253">
        <f>ROUND(INDEX(CDN!I:I,MATCH($E:$E,CDN!$C:$C,0))*(1-$N$2)*(1-$N$3)*(1-$N$4),2)</f>
        <v>3.13</v>
      </c>
      <c r="H273" s="87"/>
      <c r="I273" s="87"/>
      <c r="J273" s="100"/>
    </row>
    <row r="274" spans="1:10" ht="15.95" customHeight="1">
      <c r="A274" s="64" t="s">
        <v>422</v>
      </c>
      <c r="B274" s="65" t="s">
        <v>8</v>
      </c>
      <c r="C274" s="69">
        <f>INDEX(CDN!E:E,MATCH(B:B,CDN!C:C,0))</f>
        <v>25</v>
      </c>
      <c r="D274" s="230">
        <f>ROUND(INDEX(CDN!I:I,MATCH('CDN Price Index'!B:B,CDN!C:C,0))*(1-$N$2)*(1-$N$3)*(1-$N$4),2)</f>
        <v>74.069999999999993</v>
      </c>
      <c r="E274" s="67" t="s">
        <v>6</v>
      </c>
      <c r="F274" s="69">
        <f>INDEX(CDN!E:E,MATCH($E:$E,CDN!$C:$C,0))</f>
        <v>2</v>
      </c>
      <c r="G274" s="231">
        <f>ROUND(INDEX(CDN!I:I,MATCH($E:$E,CDN!$C:$C,0))*(1-$N$2)*(1-$N$3)*(1-$N$4),2)</f>
        <v>6.31</v>
      </c>
      <c r="H274" s="87"/>
      <c r="I274" s="87"/>
      <c r="J274" s="100"/>
    </row>
    <row r="275" spans="1:10" ht="15.95" customHeight="1">
      <c r="A275" s="62" t="s">
        <v>421</v>
      </c>
      <c r="B275" s="70" t="s">
        <v>4</v>
      </c>
      <c r="C275" s="63">
        <f>INDEX(CDN!E:E,MATCH(B:B,CDN!C:C,0))</f>
        <v>25</v>
      </c>
      <c r="D275" s="260">
        <f>ROUND(INDEX(CDN!I:I,MATCH('CDN Price Index'!B:B,CDN!C:C,0))*(1-$N$2)*(1-$N$3)*(1-$N$4),2)</f>
        <v>87.02</v>
      </c>
      <c r="E275" s="72" t="s">
        <v>2</v>
      </c>
      <c r="F275" s="63">
        <f>INDEX(CDN!E:E,MATCH($E:$E,CDN!$C:$C,0))</f>
        <v>2</v>
      </c>
      <c r="G275" s="253">
        <f>ROUND(INDEX(CDN!I:I,MATCH($E:$E,CDN!$C:$C,0))*(1-$N$2)*(1-$N$3)*(1-$N$4),2)</f>
        <v>7.87</v>
      </c>
      <c r="H275" s="87"/>
      <c r="I275" s="87"/>
      <c r="J275" s="100"/>
    </row>
    <row r="276" spans="1:10" ht="15.95" customHeight="1">
      <c r="A276" s="64"/>
      <c r="B276" s="65"/>
      <c r="C276" s="69"/>
      <c r="D276" s="230"/>
      <c r="E276" s="67"/>
      <c r="F276" s="69"/>
      <c r="G276" s="231"/>
      <c r="H276" s="87"/>
      <c r="I276" s="87"/>
      <c r="J276" s="100"/>
    </row>
    <row r="277" spans="1:10" ht="15.95" customHeight="1">
      <c r="A277" s="62" t="s">
        <v>1316</v>
      </c>
      <c r="B277" s="70"/>
      <c r="C277" s="63"/>
      <c r="D277" s="260"/>
      <c r="E277" s="72" t="s">
        <v>1308</v>
      </c>
      <c r="F277" s="63">
        <v>2</v>
      </c>
      <c r="G277" s="253">
        <f>ROUND(INDEX(CDN!I:I,MATCH($E:$E,CDN!$C:$C,0))*(1-$N$2)*(1-$N$3)*(1-$N$4),2)</f>
        <v>8.91</v>
      </c>
      <c r="H277" s="87"/>
      <c r="I277" s="87"/>
      <c r="J277" s="100"/>
    </row>
    <row r="278" spans="1:10" ht="15.95" customHeight="1">
      <c r="A278" s="64"/>
      <c r="B278" s="65"/>
      <c r="C278" s="69"/>
      <c r="D278" s="230"/>
      <c r="E278" s="67"/>
      <c r="F278" s="69"/>
      <c r="G278" s="231"/>
      <c r="H278" s="87"/>
      <c r="I278" s="87"/>
      <c r="J278" s="100"/>
    </row>
    <row r="279" spans="1:10" ht="15.95" customHeight="1">
      <c r="A279" s="62" t="s">
        <v>565</v>
      </c>
      <c r="B279" s="70" t="s">
        <v>564</v>
      </c>
      <c r="C279" s="63">
        <f>INDEX(CDN!E:E,MATCH(B:B,CDN!C:C,0))</f>
        <v>1</v>
      </c>
      <c r="D279" s="260">
        <f>ROUND(INDEX(CDN!I:I,MATCH('CDN Price Index'!B:B,CDN!C:C,0))*(1-$N$2)*(1-$N$3)*(1-$N$4),2)</f>
        <v>14.38</v>
      </c>
      <c r="E279" s="72"/>
      <c r="F279" s="63"/>
      <c r="G279" s="253"/>
      <c r="H279" s="87"/>
      <c r="I279" s="87"/>
      <c r="J279" s="100"/>
    </row>
    <row r="280" spans="1:10" ht="15.95" customHeight="1">
      <c r="A280" s="64" t="s">
        <v>1251</v>
      </c>
      <c r="B280" s="65" t="s">
        <v>899</v>
      </c>
      <c r="C280" s="69">
        <f>INDEX(CDN!E:E,MATCH(B:B,CDN!C:C,0))</f>
        <v>1</v>
      </c>
      <c r="D280" s="230">
        <f>ROUND(INDEX(CDN!I:I,MATCH('CDN Price Index'!B:B,CDN!C:C,0))*(1-$N$2)*(1-$N$3)*(1-$N$4),2)</f>
        <v>21.6</v>
      </c>
      <c r="E280" s="67"/>
      <c r="F280" s="69"/>
      <c r="G280" s="231"/>
      <c r="H280" s="87"/>
      <c r="I280" s="87"/>
      <c r="J280" s="100"/>
    </row>
    <row r="281" spans="1:10" ht="15.95" customHeight="1" thickBot="1">
      <c r="A281" s="80" t="s">
        <v>1252</v>
      </c>
      <c r="B281" s="81" t="s">
        <v>1218</v>
      </c>
      <c r="C281" s="82">
        <f>INDEX(CDN!E:E,MATCH(B:B,CDN!C:C,0))</f>
        <v>1</v>
      </c>
      <c r="D281" s="259">
        <f>ROUND(INDEX(CDN!I:I,MATCH('CDN Price Index'!B:B,CDN!C:C,0))*(1-$N$2)*(1-$N$3)*(1-$N$4),2)</f>
        <v>39.47</v>
      </c>
      <c r="E281" s="83"/>
      <c r="F281" s="82"/>
      <c r="G281" s="255"/>
      <c r="H281" s="87"/>
      <c r="I281" s="87"/>
      <c r="J281" s="100"/>
    </row>
    <row r="282" spans="1:10" ht="15.95" customHeight="1" thickBot="1">
      <c r="A282" s="330" t="s">
        <v>1012</v>
      </c>
      <c r="B282" s="331"/>
      <c r="C282" s="331"/>
      <c r="D282" s="331"/>
      <c r="E282" s="331"/>
      <c r="F282" s="331"/>
      <c r="G282" s="331"/>
      <c r="H282" s="331"/>
      <c r="I282" s="331"/>
      <c r="J282" s="332"/>
    </row>
    <row r="283" spans="1:10" ht="15.95" customHeight="1" thickBot="1">
      <c r="A283" s="27"/>
      <c r="B283" s="285" t="s">
        <v>1013</v>
      </c>
      <c r="C283" s="286"/>
      <c r="D283" s="287"/>
      <c r="E283" s="285"/>
      <c r="F283" s="286"/>
      <c r="G283" s="287"/>
      <c r="H283" s="285"/>
      <c r="I283" s="286"/>
      <c r="J283" s="287"/>
    </row>
    <row r="284" spans="1:10" ht="15.95" customHeight="1" thickBot="1">
      <c r="A284" s="57" t="s">
        <v>439</v>
      </c>
      <c r="B284" s="58" t="s">
        <v>438</v>
      </c>
      <c r="C284" s="59" t="s">
        <v>388</v>
      </c>
      <c r="D284" s="132" t="s">
        <v>389</v>
      </c>
      <c r="E284" s="58"/>
      <c r="F284" s="61"/>
      <c r="G284" s="60"/>
      <c r="H284" s="58"/>
      <c r="I284" s="61"/>
      <c r="J284" s="60"/>
    </row>
    <row r="285" spans="1:10" ht="15.95" customHeight="1">
      <c r="A285" s="88" t="s">
        <v>462</v>
      </c>
      <c r="B285" s="89" t="s">
        <v>966</v>
      </c>
      <c r="C285" s="90">
        <f>INDEX(CDN!E:E,MATCH(B:B,CDN!C:C,0))</f>
        <v>10</v>
      </c>
      <c r="D285" s="228">
        <f>ROUND(INDEX(CDN!I:I,MATCH('CDN Price Index'!B:B,CDN!C:C,0))*(1-$N$2)*(1-$N$3)*(1-$N$4),2)</f>
        <v>15.2</v>
      </c>
      <c r="E285" s="91"/>
      <c r="F285" s="91"/>
      <c r="G285" s="91"/>
      <c r="H285" s="89"/>
      <c r="I285" s="90"/>
      <c r="J285" s="229"/>
    </row>
    <row r="286" spans="1:10" ht="15.95" customHeight="1">
      <c r="A286" s="64" t="s">
        <v>465</v>
      </c>
      <c r="B286" s="65" t="s">
        <v>968</v>
      </c>
      <c r="C286" s="69">
        <f>INDEX(CDN!E:E,MATCH(B:B,CDN!C:C,0))</f>
        <v>10</v>
      </c>
      <c r="D286" s="230">
        <f>ROUND(INDEX(CDN!I:I,MATCH('CDN Price Index'!B:B,CDN!C:C,0))*(1-$N$2)*(1-$N$3)*(1-$N$4),2)</f>
        <v>16.48</v>
      </c>
      <c r="E286" s="67"/>
      <c r="F286" s="67"/>
      <c r="G286" s="67"/>
      <c r="H286" s="65"/>
      <c r="I286" s="133"/>
      <c r="J286" s="261"/>
    </row>
    <row r="287" spans="1:10" ht="15.95" customHeight="1">
      <c r="A287" s="62" t="s">
        <v>402</v>
      </c>
      <c r="B287" s="70" t="s">
        <v>970</v>
      </c>
      <c r="C287" s="63">
        <f>INDEX(CDN!E:E,MATCH(B:B,CDN!C:C,0))</f>
        <v>10</v>
      </c>
      <c r="D287" s="260">
        <f>ROUND(INDEX(CDN!I:I,MATCH('CDN Price Index'!B:B,CDN!C:C,0))*(1-$N$2)*(1-$N$3)*(1-$N$4),2)</f>
        <v>18.05</v>
      </c>
      <c r="E287" s="72"/>
      <c r="F287" s="72"/>
      <c r="G287" s="72"/>
      <c r="H287" s="70"/>
      <c r="I287" s="63"/>
      <c r="J287" s="253"/>
    </row>
    <row r="288" spans="1:10" ht="15.95" customHeight="1">
      <c r="A288" s="64" t="s">
        <v>403</v>
      </c>
      <c r="B288" s="65" t="s">
        <v>972</v>
      </c>
      <c r="C288" s="69">
        <f>INDEX(CDN!E:E,MATCH(B:B,CDN!C:C,0))</f>
        <v>10</v>
      </c>
      <c r="D288" s="230">
        <f>ROUND(INDEX(CDN!I:I,MATCH('CDN Price Index'!B:B,CDN!C:C,0))*(1-$N$2)*(1-$N$3)*(1-$N$4),2)</f>
        <v>20.57</v>
      </c>
      <c r="E288" s="67"/>
      <c r="F288" s="67"/>
      <c r="G288" s="67"/>
      <c r="H288" s="65"/>
      <c r="I288" s="133"/>
      <c r="J288" s="261"/>
    </row>
    <row r="289" spans="1:10" ht="15.95" customHeight="1">
      <c r="A289" s="62" t="s">
        <v>404</v>
      </c>
      <c r="B289" s="70" t="s">
        <v>974</v>
      </c>
      <c r="C289" s="63">
        <f>INDEX(CDN!E:E,MATCH(B:B,CDN!C:C,0))</f>
        <v>10</v>
      </c>
      <c r="D289" s="260">
        <f>ROUND(INDEX(CDN!I:I,MATCH('CDN Price Index'!B:B,CDN!C:C,0))*(1-$N$2)*(1-$N$3)*(1-$N$4),2)</f>
        <v>23.99</v>
      </c>
      <c r="E289" s="72"/>
      <c r="F289" s="72"/>
      <c r="G289" s="72"/>
      <c r="H289" s="70"/>
      <c r="I289" s="63"/>
      <c r="J289" s="253"/>
    </row>
    <row r="290" spans="1:10" ht="15.95" customHeight="1">
      <c r="A290" s="64" t="s">
        <v>464</v>
      </c>
      <c r="B290" s="65" t="s">
        <v>976</v>
      </c>
      <c r="C290" s="69">
        <f>INDEX(CDN!E:E,MATCH(B:B,CDN!C:C,0))</f>
        <v>10</v>
      </c>
      <c r="D290" s="230">
        <f>ROUND(INDEX(CDN!I:I,MATCH('CDN Price Index'!B:B,CDN!C:C,0))*(1-$N$2)*(1-$N$3)*(1-$N$4),2)</f>
        <v>19.55</v>
      </c>
      <c r="E290" s="67"/>
      <c r="F290" s="67"/>
      <c r="G290" s="67"/>
      <c r="H290" s="65"/>
      <c r="I290" s="133"/>
      <c r="J290" s="261"/>
    </row>
    <row r="291" spans="1:10" ht="15.95" customHeight="1">
      <c r="A291" s="62" t="s">
        <v>531</v>
      </c>
      <c r="B291" s="70" t="s">
        <v>978</v>
      </c>
      <c r="C291" s="63">
        <f>INDEX(CDN!E:E,MATCH(B:B,CDN!C:C,0))</f>
        <v>10</v>
      </c>
      <c r="D291" s="260">
        <f>ROUND(INDEX(CDN!I:I,MATCH('CDN Price Index'!B:B,CDN!C:C,0))*(1-$N$2)*(1-$N$3)*(1-$N$4),2)</f>
        <v>20.45</v>
      </c>
      <c r="E291" s="72"/>
      <c r="F291" s="72"/>
      <c r="G291" s="72"/>
      <c r="H291" s="70"/>
      <c r="I291" s="63"/>
      <c r="J291" s="253"/>
    </row>
    <row r="292" spans="1:10" ht="15.95" customHeight="1">
      <c r="A292" s="64" t="s">
        <v>1014</v>
      </c>
      <c r="B292" s="65" t="s">
        <v>980</v>
      </c>
      <c r="C292" s="69">
        <f>INDEX(CDN!E:E,MATCH(B:B,CDN!C:C,0))</f>
        <v>10</v>
      </c>
      <c r="D292" s="230">
        <f>ROUND(INDEX(CDN!I:I,MATCH('CDN Price Index'!B:B,CDN!C:C,0))*(1-$N$2)*(1-$N$3)*(1-$N$4),2)</f>
        <v>20.81</v>
      </c>
      <c r="E292" s="67"/>
      <c r="F292" s="67"/>
      <c r="G292" s="67"/>
      <c r="H292" s="65"/>
      <c r="I292" s="133"/>
      <c r="J292" s="261"/>
    </row>
    <row r="293" spans="1:10" ht="15.95" customHeight="1">
      <c r="A293" s="62" t="s">
        <v>1015</v>
      </c>
      <c r="B293" s="70" t="s">
        <v>982</v>
      </c>
      <c r="C293" s="63">
        <f>INDEX(CDN!E:E,MATCH(B:B,CDN!C:C,0))</f>
        <v>10</v>
      </c>
      <c r="D293" s="260">
        <f>ROUND(INDEX(CDN!I:I,MATCH('CDN Price Index'!B:B,CDN!C:C,0))*(1-$N$2)*(1-$N$3)*(1-$N$4),2)</f>
        <v>26.27</v>
      </c>
      <c r="E293" s="72"/>
      <c r="F293" s="72"/>
      <c r="G293" s="72"/>
      <c r="H293" s="70"/>
      <c r="I293" s="63"/>
      <c r="J293" s="253"/>
    </row>
    <row r="294" spans="1:10" ht="15.95" customHeight="1">
      <c r="A294" s="64" t="s">
        <v>1016</v>
      </c>
      <c r="B294" s="65" t="s">
        <v>984</v>
      </c>
      <c r="C294" s="69">
        <f>INDEX(CDN!E:E,MATCH(B:B,CDN!C:C,0))</f>
        <v>10</v>
      </c>
      <c r="D294" s="230">
        <f>ROUND(INDEX(CDN!I:I,MATCH('CDN Price Index'!B:B,CDN!C:C,0))*(1-$N$2)*(1-$N$3)*(1-$N$4),2)</f>
        <v>27.86</v>
      </c>
      <c r="E294" s="67"/>
      <c r="F294" s="67"/>
      <c r="G294" s="67"/>
      <c r="H294" s="65"/>
      <c r="I294" s="133"/>
      <c r="J294" s="261"/>
    </row>
    <row r="295" spans="1:10" ht="15.95" customHeight="1">
      <c r="A295" s="62" t="s">
        <v>1017</v>
      </c>
      <c r="B295" s="70" t="s">
        <v>986</v>
      </c>
      <c r="C295" s="63">
        <f>INDEX(CDN!E:E,MATCH(B:B,CDN!C:C,0))</f>
        <v>10</v>
      </c>
      <c r="D295" s="260">
        <f>ROUND(INDEX(CDN!I:I,MATCH('CDN Price Index'!B:B,CDN!C:C,0))*(1-$N$2)*(1-$N$3)*(1-$N$4),2)</f>
        <v>33.32</v>
      </c>
      <c r="E295" s="72"/>
      <c r="F295" s="72"/>
      <c r="G295" s="72"/>
      <c r="H295" s="70"/>
      <c r="I295" s="63"/>
      <c r="J295" s="253"/>
    </row>
    <row r="296" spans="1:10" ht="15.95" customHeight="1">
      <c r="A296" s="64" t="s">
        <v>1018</v>
      </c>
      <c r="B296" s="65" t="s">
        <v>988</v>
      </c>
      <c r="C296" s="69">
        <f>INDEX(CDN!E:E,MATCH(B:B,CDN!C:C,0))</f>
        <v>8</v>
      </c>
      <c r="D296" s="230">
        <f>ROUND(INDEX(CDN!I:I,MATCH('CDN Price Index'!B:B,CDN!C:C,0))*(1-$N$2)*(1-$N$3)*(1-$N$4),2)</f>
        <v>32.14</v>
      </c>
      <c r="E296" s="67"/>
      <c r="F296" s="67"/>
      <c r="G296" s="67"/>
      <c r="H296" s="65"/>
      <c r="I296" s="133"/>
      <c r="J296" s="261"/>
    </row>
    <row r="297" spans="1:10" ht="15.95" customHeight="1">
      <c r="A297" s="62" t="s">
        <v>1019</v>
      </c>
      <c r="B297" s="70" t="s">
        <v>990</v>
      </c>
      <c r="C297" s="63">
        <f>INDEX(CDN!E:E,MATCH(B:B,CDN!C:C,0))</f>
        <v>8</v>
      </c>
      <c r="D297" s="260">
        <f>ROUND(INDEX(CDN!I:I,MATCH('CDN Price Index'!B:B,CDN!C:C,0))*(1-$N$2)*(1-$N$3)*(1-$N$4),2)</f>
        <v>37.03</v>
      </c>
      <c r="E297" s="72"/>
      <c r="F297" s="72"/>
      <c r="G297" s="72"/>
      <c r="H297" s="70"/>
      <c r="I297" s="63"/>
      <c r="J297" s="253"/>
    </row>
    <row r="298" spans="1:10" ht="15.95" customHeight="1">
      <c r="A298" s="64" t="s">
        <v>1020</v>
      </c>
      <c r="B298" s="65" t="s">
        <v>992</v>
      </c>
      <c r="C298" s="69">
        <f>INDEX(CDN!E:E,MATCH(B:B,CDN!C:C,0))</f>
        <v>6</v>
      </c>
      <c r="D298" s="230">
        <f>ROUND(INDEX(CDN!I:I,MATCH('CDN Price Index'!B:B,CDN!C:C,0))*(1-$N$2)*(1-$N$3)*(1-$N$4),2)</f>
        <v>48.59</v>
      </c>
      <c r="E298" s="67"/>
      <c r="F298" s="67"/>
      <c r="G298" s="67"/>
      <c r="H298" s="65"/>
      <c r="I298" s="133"/>
      <c r="J298" s="261"/>
    </row>
    <row r="299" spans="1:10" ht="15.95" customHeight="1">
      <c r="A299" s="62" t="s">
        <v>1021</v>
      </c>
      <c r="B299" s="70" t="s">
        <v>994</v>
      </c>
      <c r="C299" s="63">
        <f>INDEX(CDN!E:E,MATCH(B:B,CDN!C:C,0))</f>
        <v>6</v>
      </c>
      <c r="D299" s="260">
        <f>ROUND(INDEX(CDN!I:I,MATCH('CDN Price Index'!B:B,CDN!C:C,0))*(1-$N$2)*(1-$N$3)*(1-$N$4),2)</f>
        <v>59.26</v>
      </c>
      <c r="E299" s="72"/>
      <c r="F299" s="85"/>
      <c r="G299" s="260"/>
      <c r="H299" s="70"/>
      <c r="I299" s="63"/>
      <c r="J299" s="253"/>
    </row>
    <row r="300" spans="1:10" ht="15.95" customHeight="1">
      <c r="A300" s="64" t="s">
        <v>1022</v>
      </c>
      <c r="B300" s="65" t="s">
        <v>996</v>
      </c>
      <c r="C300" s="69">
        <f>INDEX(CDN!E:E,MATCH(B:B,CDN!C:C,0))</f>
        <v>6</v>
      </c>
      <c r="D300" s="230">
        <f>ROUND(INDEX(CDN!I:I,MATCH('CDN Price Index'!B:B,CDN!C:C,0))*(1-$N$2)*(1-$N$3)*(1-$N$4),2)</f>
        <v>68.040000000000006</v>
      </c>
      <c r="E300" s="67"/>
      <c r="F300" s="84"/>
      <c r="G300" s="230"/>
      <c r="H300" s="65"/>
      <c r="I300" s="133"/>
      <c r="J300" s="261"/>
    </row>
    <row r="301" spans="1:10" ht="15.95" customHeight="1">
      <c r="A301" s="62" t="s">
        <v>1023</v>
      </c>
      <c r="B301" s="70" t="s">
        <v>998</v>
      </c>
      <c r="C301" s="63">
        <f>INDEX(CDN!E:E,MATCH(B:B,CDN!C:C,0))</f>
        <v>6</v>
      </c>
      <c r="D301" s="260">
        <f>ROUND(INDEX(CDN!I:I,MATCH('CDN Price Index'!B:B,CDN!C:C,0))*(1-$N$2)*(1-$N$3)*(1-$N$4),2)</f>
        <v>73.599999999999994</v>
      </c>
      <c r="E301" s="72"/>
      <c r="F301" s="85"/>
      <c r="G301" s="260"/>
      <c r="H301" s="70"/>
      <c r="I301" s="63"/>
      <c r="J301" s="253"/>
    </row>
    <row r="302" spans="1:10" ht="15.95" customHeight="1" thickBot="1">
      <c r="A302" s="74" t="s">
        <v>1024</v>
      </c>
      <c r="B302" s="75" t="s">
        <v>1000</v>
      </c>
      <c r="C302" s="79">
        <f>INDEX(CDN!E:E,MATCH(B:B,CDN!C:C,0))</f>
        <v>6</v>
      </c>
      <c r="D302" s="236">
        <f>ROUND(INDEX(CDN!I:I,MATCH('CDN Price Index'!B:B,CDN!C:C,0))*(1-$N$2)*(1-$N$3)*(1-$N$4),2)</f>
        <v>116.25</v>
      </c>
      <c r="E302" s="77"/>
      <c r="F302" s="86"/>
      <c r="G302" s="236"/>
      <c r="H302" s="75"/>
      <c r="I302" s="134"/>
      <c r="J302" s="262"/>
    </row>
    <row r="303" spans="1:10" ht="15.95" customHeight="1" thickBot="1">
      <c r="A303" s="333" t="s">
        <v>1025</v>
      </c>
      <c r="B303" s="334"/>
      <c r="C303" s="334"/>
      <c r="D303" s="334"/>
      <c r="E303" s="334"/>
      <c r="F303" s="334"/>
      <c r="G303" s="334"/>
      <c r="H303" s="334"/>
      <c r="I303" s="334"/>
      <c r="J303" s="335"/>
    </row>
    <row r="304" spans="1:10" ht="15.95" customHeight="1">
      <c r="A304" s="171" t="s">
        <v>394</v>
      </c>
      <c r="B304" s="172" t="s">
        <v>1002</v>
      </c>
      <c r="C304" s="173">
        <f>INDEX(CDN!E:E,MATCH(B:B,CDN!C:C,0))</f>
        <v>10</v>
      </c>
      <c r="D304" s="241">
        <f>ROUND(INDEX(CDN!I:I,MATCH('CDN Price Index'!B:B,CDN!C:C,0))*(1-$N$2)*(1-$N$3)*(1-$N$4),2)</f>
        <v>19.48</v>
      </c>
      <c r="E304" s="192"/>
      <c r="F304" s="174"/>
      <c r="G304" s="241"/>
      <c r="H304" s="172"/>
      <c r="I304" s="193"/>
      <c r="J304" s="263"/>
    </row>
    <row r="305" spans="1:10" ht="15.95" customHeight="1">
      <c r="A305" s="62" t="s">
        <v>395</v>
      </c>
      <c r="B305" s="70" t="s">
        <v>1004</v>
      </c>
      <c r="C305" s="63">
        <f>INDEX(CDN!E:E,MATCH(B:B,CDN!C:C,0))</f>
        <v>10</v>
      </c>
      <c r="D305" s="260">
        <f>ROUND(INDEX(CDN!I:I,MATCH('CDN Price Index'!B:B,CDN!C:C,0))*(1-$N$2)*(1-$N$3)*(1-$N$4),2)</f>
        <v>25.23</v>
      </c>
      <c r="E305" s="72"/>
      <c r="F305" s="85"/>
      <c r="G305" s="260"/>
      <c r="H305" s="70"/>
      <c r="I305" s="63"/>
      <c r="J305" s="253"/>
    </row>
    <row r="306" spans="1:10" ht="15.95" customHeight="1">
      <c r="A306" s="64" t="s">
        <v>396</v>
      </c>
      <c r="B306" s="65" t="s">
        <v>1006</v>
      </c>
      <c r="C306" s="69">
        <f>INDEX(CDN!E:E,MATCH(B:B,CDN!C:C,0))</f>
        <v>10</v>
      </c>
      <c r="D306" s="230">
        <f>ROUND(INDEX(CDN!I:I,MATCH('CDN Price Index'!B:B,CDN!C:C,0))*(1-$N$2)*(1-$N$3)*(1-$N$4),2)</f>
        <v>33.08</v>
      </c>
      <c r="E306" s="67"/>
      <c r="F306" s="84"/>
      <c r="G306" s="230"/>
      <c r="H306" s="65"/>
      <c r="I306" s="133"/>
      <c r="J306" s="261"/>
    </row>
    <row r="307" spans="1:10" ht="15.95" customHeight="1">
      <c r="A307" s="62" t="s">
        <v>397</v>
      </c>
      <c r="B307" s="70" t="s">
        <v>1008</v>
      </c>
      <c r="C307" s="63">
        <f>INDEX(CDN!E:E,MATCH(B:B,CDN!C:C,0))</f>
        <v>8</v>
      </c>
      <c r="D307" s="260">
        <f>ROUND(INDEX(CDN!I:I,MATCH('CDN Price Index'!B:B,CDN!C:C,0))*(1-$N$2)*(1-$N$3)*(1-$N$4),2)</f>
        <v>41.27</v>
      </c>
      <c r="E307" s="72"/>
      <c r="F307" s="85"/>
      <c r="G307" s="260"/>
      <c r="H307" s="70"/>
      <c r="I307" s="63"/>
      <c r="J307" s="253"/>
    </row>
    <row r="308" spans="1:10" ht="15.95" customHeight="1" thickBot="1">
      <c r="A308" s="74" t="s">
        <v>398</v>
      </c>
      <c r="B308" s="75" t="s">
        <v>1010</v>
      </c>
      <c r="C308" s="79">
        <f>INDEX(CDN!E:E,MATCH(B:B,CDN!C:C,0))</f>
        <v>8</v>
      </c>
      <c r="D308" s="236">
        <f>ROUND(INDEX(CDN!I:I,MATCH('CDN Price Index'!B:B,CDN!C:C,0))*(1-$N$2)*(1-$N$3)*(1-$N$4),2)</f>
        <v>51.56</v>
      </c>
      <c r="E308" s="77"/>
      <c r="F308" s="86"/>
      <c r="G308" s="236"/>
      <c r="H308" s="75"/>
      <c r="I308" s="134"/>
      <c r="J308" s="262"/>
    </row>
  </sheetData>
  <mergeCells count="101">
    <mergeCell ref="A282:J282"/>
    <mergeCell ref="B283:D283"/>
    <mergeCell ref="E283:G283"/>
    <mergeCell ref="H283:J283"/>
    <mergeCell ref="A303:J303"/>
    <mergeCell ref="A252:J252"/>
    <mergeCell ref="A232:J232"/>
    <mergeCell ref="B233:D233"/>
    <mergeCell ref="E233:G233"/>
    <mergeCell ref="H233:J233"/>
    <mergeCell ref="A240:J240"/>
    <mergeCell ref="B241:D241"/>
    <mergeCell ref="E241:G241"/>
    <mergeCell ref="H241:J241"/>
    <mergeCell ref="A246:J246"/>
    <mergeCell ref="B247:D247"/>
    <mergeCell ref="E247:G247"/>
    <mergeCell ref="H247:J247"/>
    <mergeCell ref="B253:D253"/>
    <mergeCell ref="E253:G253"/>
    <mergeCell ref="A114:J114"/>
    <mergeCell ref="B101:D101"/>
    <mergeCell ref="E101:G101"/>
    <mergeCell ref="H101:J101"/>
    <mergeCell ref="A100:J100"/>
    <mergeCell ref="B152:D152"/>
    <mergeCell ref="E152:G152"/>
    <mergeCell ref="H152:J152"/>
    <mergeCell ref="E151:J151"/>
    <mergeCell ref="A83:D83"/>
    <mergeCell ref="E83:J83"/>
    <mergeCell ref="A1:J1"/>
    <mergeCell ref="A227:J227"/>
    <mergeCell ref="B228:D228"/>
    <mergeCell ref="E228:G228"/>
    <mergeCell ref="H228:J228"/>
    <mergeCell ref="A221:J221"/>
    <mergeCell ref="B222:D222"/>
    <mergeCell ref="E222:G222"/>
    <mergeCell ref="H222:J222"/>
    <mergeCell ref="B2:D2"/>
    <mergeCell ref="E2:G2"/>
    <mergeCell ref="H2:J2"/>
    <mergeCell ref="A156:J156"/>
    <mergeCell ref="B51:D51"/>
    <mergeCell ref="E51:G51"/>
    <mergeCell ref="H51:J51"/>
    <mergeCell ref="A215:J215"/>
    <mergeCell ref="A172:J172"/>
    <mergeCell ref="B115:D115"/>
    <mergeCell ref="E115:G115"/>
    <mergeCell ref="H115:J115"/>
    <mergeCell ref="A128:J128"/>
    <mergeCell ref="M1:N1"/>
    <mergeCell ref="K3:L3"/>
    <mergeCell ref="E195:G195"/>
    <mergeCell ref="H195:J195"/>
    <mergeCell ref="A194:J194"/>
    <mergeCell ref="B157:D157"/>
    <mergeCell ref="A50:J50"/>
    <mergeCell ref="B39:D39"/>
    <mergeCell ref="E39:G39"/>
    <mergeCell ref="H39:J39"/>
    <mergeCell ref="A137:J137"/>
    <mergeCell ref="A189:J189"/>
    <mergeCell ref="B190:D190"/>
    <mergeCell ref="E190:G190"/>
    <mergeCell ref="H190:J190"/>
    <mergeCell ref="A181:J181"/>
    <mergeCell ref="B138:D138"/>
    <mergeCell ref="E138:G138"/>
    <mergeCell ref="H138:J138"/>
    <mergeCell ref="B173:D173"/>
    <mergeCell ref="E173:G173"/>
    <mergeCell ref="H173:J173"/>
    <mergeCell ref="H165:J165"/>
    <mergeCell ref="A164:J164"/>
    <mergeCell ref="B216:D216"/>
    <mergeCell ref="E216:G216"/>
    <mergeCell ref="H216:J216"/>
    <mergeCell ref="B195:D195"/>
    <mergeCell ref="B209:D209"/>
    <mergeCell ref="E209:G209"/>
    <mergeCell ref="H209:J209"/>
    <mergeCell ref="B33:D33"/>
    <mergeCell ref="E33:G33"/>
    <mergeCell ref="H33:J33"/>
    <mergeCell ref="B129:D129"/>
    <mergeCell ref="E129:G129"/>
    <mergeCell ref="H129:J129"/>
    <mergeCell ref="E157:G157"/>
    <mergeCell ref="H157:J157"/>
    <mergeCell ref="B165:D165"/>
    <mergeCell ref="E165:G165"/>
    <mergeCell ref="B182:D182"/>
    <mergeCell ref="E182:G182"/>
    <mergeCell ref="H182:J182"/>
    <mergeCell ref="A38:J38"/>
    <mergeCell ref="B84:D84"/>
    <mergeCell ref="E84:G84"/>
    <mergeCell ref="H84:J84"/>
  </mergeCells>
  <phoneticPr fontId="40" type="noConversion"/>
  <conditionalFormatting sqref="A1">
    <cfRule type="containsText" dxfId="306" priority="479" operator="containsText" text="coming ">
      <formula>NOT(ISERROR(SEARCH("coming ",A1)))</formula>
    </cfRule>
  </conditionalFormatting>
  <conditionalFormatting sqref="A32">
    <cfRule type="containsText" dxfId="305" priority="278" operator="containsText" text="coming ">
      <formula>NOT(ISERROR(SEARCH("coming ",A32)))</formula>
    </cfRule>
  </conditionalFormatting>
  <conditionalFormatting sqref="A38">
    <cfRule type="containsText" dxfId="304" priority="478" operator="containsText" text="coming ">
      <formula>NOT(ISERROR(SEARCH("coming ",A38)))</formula>
    </cfRule>
  </conditionalFormatting>
  <conditionalFormatting sqref="A50">
    <cfRule type="containsText" dxfId="303" priority="477" operator="containsText" text="coming ">
      <formula>NOT(ISERROR(SEARCH("coming ",A50)))</formula>
    </cfRule>
  </conditionalFormatting>
  <conditionalFormatting sqref="A83">
    <cfRule type="containsText" dxfId="302" priority="304" operator="containsText" text="coming ">
      <formula>NOT(ISERROR(SEARCH("coming ",A83)))</formula>
    </cfRule>
  </conditionalFormatting>
  <conditionalFormatting sqref="A100">
    <cfRule type="containsText" dxfId="301" priority="476" operator="containsText" text="coming ">
      <formula>NOT(ISERROR(SEARCH("coming ",A100)))</formula>
    </cfRule>
  </conditionalFormatting>
  <conditionalFormatting sqref="A114">
    <cfRule type="containsText" dxfId="300" priority="287" operator="containsText" text="coming ">
      <formula>NOT(ISERROR(SEARCH("coming ",A114)))</formula>
    </cfRule>
  </conditionalFormatting>
  <conditionalFormatting sqref="A128">
    <cfRule type="containsText" dxfId="299" priority="323" operator="containsText" text="coming ">
      <formula>NOT(ISERROR(SEARCH("coming ",A128)))</formula>
    </cfRule>
  </conditionalFormatting>
  <conditionalFormatting sqref="A137">
    <cfRule type="containsText" dxfId="298" priority="475" operator="containsText" text="coming ">
      <formula>NOT(ISERROR(SEARCH("coming ",A137)))</formula>
    </cfRule>
  </conditionalFormatting>
  <conditionalFormatting sqref="A151">
    <cfRule type="containsText" dxfId="297" priority="247" operator="containsText" text="coming ">
      <formula>NOT(ISERROR(SEARCH("coming ",A151)))</formula>
    </cfRule>
  </conditionalFormatting>
  <conditionalFormatting sqref="A156">
    <cfRule type="containsText" dxfId="296" priority="474" operator="containsText" text="coming ">
      <formula>NOT(ISERROR(SEARCH("coming ",A156)))</formula>
    </cfRule>
  </conditionalFormatting>
  <conditionalFormatting sqref="A164">
    <cfRule type="containsText" dxfId="295" priority="473" operator="containsText" text="coming ">
      <formula>NOT(ISERROR(SEARCH("coming ",A164)))</formula>
    </cfRule>
  </conditionalFormatting>
  <conditionalFormatting sqref="A172">
    <cfRule type="containsText" dxfId="294" priority="472" operator="containsText" text="coming ">
      <formula>NOT(ISERROR(SEARCH("coming ",A172)))</formula>
    </cfRule>
  </conditionalFormatting>
  <conditionalFormatting sqref="A181">
    <cfRule type="containsText" dxfId="293" priority="471" operator="containsText" text="coming ">
      <formula>NOT(ISERROR(SEARCH("coming ",A181)))</formula>
    </cfRule>
  </conditionalFormatting>
  <conditionalFormatting sqref="A189">
    <cfRule type="containsText" dxfId="292" priority="417" operator="containsText" text="coming ">
      <formula>NOT(ISERROR(SEARCH("coming ",A189)))</formula>
    </cfRule>
  </conditionalFormatting>
  <conditionalFormatting sqref="A194">
    <cfRule type="containsText" dxfId="291" priority="470" operator="containsText" text="coming ">
      <formula>NOT(ISERROR(SEARCH("coming ",A194)))</formula>
    </cfRule>
  </conditionalFormatting>
  <conditionalFormatting sqref="A208">
    <cfRule type="containsText" dxfId="290" priority="272" operator="containsText" text="coming ">
      <formula>NOT(ISERROR(SEARCH("coming ",A208)))</formula>
    </cfRule>
  </conditionalFormatting>
  <conditionalFormatting sqref="A215">
    <cfRule type="containsText" dxfId="289" priority="469" operator="containsText" text="coming ">
      <formula>NOT(ISERROR(SEARCH("coming ",A215)))</formula>
    </cfRule>
  </conditionalFormatting>
  <conditionalFormatting sqref="A221">
    <cfRule type="containsText" dxfId="288" priority="421" operator="containsText" text="coming ">
      <formula>NOT(ISERROR(SEARCH("coming ",A221)))</formula>
    </cfRule>
  </conditionalFormatting>
  <conditionalFormatting sqref="A227">
    <cfRule type="containsText" dxfId="287" priority="379" operator="containsText" text="coming ">
      <formula>NOT(ISERROR(SEARCH("coming ",A227)))</formula>
    </cfRule>
  </conditionalFormatting>
  <conditionalFormatting sqref="A232">
    <cfRule type="containsText" dxfId="286" priority="468" operator="containsText" text="coming ">
      <formula>NOT(ISERROR(SEARCH("coming ",A232)))</formula>
    </cfRule>
  </conditionalFormatting>
  <conditionalFormatting sqref="A240">
    <cfRule type="containsText" dxfId="285" priority="241" operator="containsText" text="coming ">
      <formula>NOT(ISERROR(SEARCH("coming ",A240)))</formula>
    </cfRule>
  </conditionalFormatting>
  <conditionalFormatting sqref="A246">
    <cfRule type="containsText" dxfId="284" priority="239" operator="containsText" text="coming ">
      <formula>NOT(ISERROR(SEARCH("coming ",A246)))</formula>
    </cfRule>
  </conditionalFormatting>
  <conditionalFormatting sqref="A252:A254">
    <cfRule type="containsText" dxfId="283" priority="318" operator="containsText" text="coming ">
      <formula>NOT(ISERROR(SEARCH("coming ",A252)))</formula>
    </cfRule>
  </conditionalFormatting>
  <conditionalFormatting sqref="A282">
    <cfRule type="containsText" dxfId="282" priority="270" operator="containsText" text="coming ">
      <formula>NOT(ISERROR(SEARCH("coming ",A282)))</formula>
    </cfRule>
  </conditionalFormatting>
  <conditionalFormatting sqref="A303">
    <cfRule type="containsText" dxfId="281" priority="106" operator="containsText" text="coming ">
      <formula>NOT(ISERROR(SEARCH("coming ",A303)))</formula>
    </cfRule>
  </conditionalFormatting>
  <conditionalFormatting sqref="B4:B8">
    <cfRule type="duplicateValues" dxfId="280" priority="338"/>
  </conditionalFormatting>
  <conditionalFormatting sqref="B9:B12">
    <cfRule type="duplicateValues" dxfId="279" priority="334"/>
  </conditionalFormatting>
  <conditionalFormatting sqref="B13:B16">
    <cfRule type="duplicateValues" dxfId="278" priority="333"/>
  </conditionalFormatting>
  <conditionalFormatting sqref="B17:B20">
    <cfRule type="duplicateValues" dxfId="277" priority="332"/>
  </conditionalFormatting>
  <conditionalFormatting sqref="B21:B24">
    <cfRule type="duplicateValues" dxfId="276" priority="331"/>
  </conditionalFormatting>
  <conditionalFormatting sqref="B25:B26">
    <cfRule type="duplicateValues" dxfId="275" priority="335"/>
  </conditionalFormatting>
  <conditionalFormatting sqref="B27:B28">
    <cfRule type="duplicateValues" dxfId="274" priority="329"/>
  </conditionalFormatting>
  <conditionalFormatting sqref="B29:B30">
    <cfRule type="duplicateValues" dxfId="273" priority="330"/>
  </conditionalFormatting>
  <conditionalFormatting sqref="B35">
    <cfRule type="duplicateValues" dxfId="272" priority="280"/>
  </conditionalFormatting>
  <conditionalFormatting sqref="B36">
    <cfRule type="duplicateValues" dxfId="271" priority="279"/>
  </conditionalFormatting>
  <conditionalFormatting sqref="B41">
    <cfRule type="duplicateValues" dxfId="270" priority="342"/>
  </conditionalFormatting>
  <conditionalFormatting sqref="B42">
    <cfRule type="duplicateValues" dxfId="269" priority="339"/>
  </conditionalFormatting>
  <conditionalFormatting sqref="B43">
    <cfRule type="duplicateValues" dxfId="268" priority="341"/>
  </conditionalFormatting>
  <conditionalFormatting sqref="B44">
    <cfRule type="duplicateValues" dxfId="267" priority="340"/>
  </conditionalFormatting>
  <conditionalFormatting sqref="B55">
    <cfRule type="duplicateValues" dxfId="266" priority="344"/>
    <cfRule type="duplicateValues" dxfId="265" priority="343"/>
  </conditionalFormatting>
  <conditionalFormatting sqref="B59">
    <cfRule type="duplicateValues" dxfId="264" priority="346"/>
    <cfRule type="duplicateValues" dxfId="263" priority="345"/>
  </conditionalFormatting>
  <conditionalFormatting sqref="B63">
    <cfRule type="duplicateValues" dxfId="262" priority="347"/>
    <cfRule type="duplicateValues" dxfId="261" priority="348"/>
  </conditionalFormatting>
  <conditionalFormatting sqref="B67">
    <cfRule type="duplicateValues" dxfId="260" priority="3"/>
    <cfRule type="duplicateValues" dxfId="259" priority="4"/>
  </conditionalFormatting>
  <conditionalFormatting sqref="B69 B61:B62 B71:B72 B74:B82 B65:B66">
    <cfRule type="duplicateValues" dxfId="258" priority="413"/>
  </conditionalFormatting>
  <conditionalFormatting sqref="B69">
    <cfRule type="duplicateValues" dxfId="257" priority="100"/>
    <cfRule type="duplicateValues" dxfId="256" priority="99"/>
    <cfRule type="duplicateValues" dxfId="255" priority="51"/>
    <cfRule type="duplicateValues" dxfId="254" priority="52"/>
  </conditionalFormatting>
  <conditionalFormatting sqref="B70">
    <cfRule type="duplicateValues" dxfId="253" priority="60"/>
    <cfRule type="duplicateValues" dxfId="252" priority="59"/>
  </conditionalFormatting>
  <conditionalFormatting sqref="B72">
    <cfRule type="duplicateValues" dxfId="251" priority="78"/>
    <cfRule type="duplicateValues" dxfId="250" priority="86"/>
    <cfRule type="duplicateValues" dxfId="249" priority="85"/>
  </conditionalFormatting>
  <conditionalFormatting sqref="B73">
    <cfRule type="duplicateValues" dxfId="248" priority="101"/>
    <cfRule type="duplicateValues" dxfId="247" priority="72"/>
    <cfRule type="duplicateValues" dxfId="246" priority="73"/>
    <cfRule type="duplicateValues" dxfId="245" priority="102"/>
    <cfRule type="duplicateValues" dxfId="244" priority="54"/>
    <cfRule type="duplicateValues" dxfId="243" priority="53"/>
  </conditionalFormatting>
  <conditionalFormatting sqref="B74">
    <cfRule type="duplicateValues" dxfId="242" priority="76"/>
  </conditionalFormatting>
  <conditionalFormatting sqref="B75">
    <cfRule type="duplicateValues" dxfId="241" priority="77"/>
    <cfRule type="duplicateValues" dxfId="240" priority="373"/>
  </conditionalFormatting>
  <conditionalFormatting sqref="B75:B76 B78:B80 B82">
    <cfRule type="duplicateValues" dxfId="239" priority="411"/>
  </conditionalFormatting>
  <conditionalFormatting sqref="B76">
    <cfRule type="duplicateValues" dxfId="238" priority="88"/>
    <cfRule type="duplicateValues" dxfId="237" priority="87"/>
    <cfRule type="duplicateValues" dxfId="236" priority="352"/>
    <cfRule type="duplicateValues" dxfId="235" priority="75"/>
    <cfRule type="duplicateValues" dxfId="234" priority="351"/>
  </conditionalFormatting>
  <conditionalFormatting sqref="B77 B72 B74:B75">
    <cfRule type="duplicateValues" dxfId="233" priority="412"/>
  </conditionalFormatting>
  <conditionalFormatting sqref="B77">
    <cfRule type="duplicateValues" dxfId="232" priority="371"/>
    <cfRule type="duplicateValues" dxfId="231" priority="55"/>
    <cfRule type="duplicateValues" dxfId="230" priority="56"/>
    <cfRule type="duplicateValues" dxfId="229" priority="71"/>
    <cfRule type="duplicateValues" dxfId="228" priority="70"/>
  </conditionalFormatting>
  <conditionalFormatting sqref="B78">
    <cfRule type="duplicateValues" dxfId="227" priority="372"/>
    <cfRule type="duplicateValues" dxfId="226" priority="74"/>
  </conditionalFormatting>
  <conditionalFormatting sqref="B79">
    <cfRule type="duplicateValues" dxfId="225" priority="43"/>
    <cfRule type="duplicateValues" dxfId="224" priority="28"/>
  </conditionalFormatting>
  <conditionalFormatting sqref="B80">
    <cfRule type="duplicateValues" dxfId="223" priority="32"/>
    <cfRule type="duplicateValues" dxfId="222" priority="31"/>
    <cfRule type="duplicateValues" dxfId="221" priority="40"/>
    <cfRule type="duplicateValues" dxfId="220" priority="39"/>
    <cfRule type="duplicateValues" dxfId="219" priority="27"/>
  </conditionalFormatting>
  <conditionalFormatting sqref="B81 B79">
    <cfRule type="duplicateValues" dxfId="218" priority="44"/>
  </conditionalFormatting>
  <conditionalFormatting sqref="B81">
    <cfRule type="duplicateValues" dxfId="217" priority="41"/>
    <cfRule type="duplicateValues" dxfId="216" priority="24"/>
    <cfRule type="duplicateValues" dxfId="215" priority="17"/>
    <cfRule type="duplicateValues" dxfId="214" priority="18"/>
    <cfRule type="duplicateValues" dxfId="213" priority="25"/>
  </conditionalFormatting>
  <conditionalFormatting sqref="B82">
    <cfRule type="duplicateValues" dxfId="212" priority="26"/>
    <cfRule type="duplicateValues" dxfId="211" priority="42"/>
  </conditionalFormatting>
  <conditionalFormatting sqref="B86 B88 B90 B92 B94:B97">
    <cfRule type="duplicateValues" dxfId="210" priority="261"/>
    <cfRule type="duplicateValues" dxfId="209" priority="262"/>
  </conditionalFormatting>
  <conditionalFormatting sqref="B87 B89 B91 B93:B97">
    <cfRule type="duplicateValues" dxfId="208" priority="263"/>
    <cfRule type="duplicateValues" dxfId="207" priority="265"/>
    <cfRule type="duplicateValues" dxfId="206" priority="266"/>
  </conditionalFormatting>
  <conditionalFormatting sqref="B98">
    <cfRule type="duplicateValues" dxfId="205" priority="105"/>
  </conditionalFormatting>
  <conditionalFormatting sqref="B103">
    <cfRule type="duplicateValues" dxfId="204" priority="276"/>
    <cfRule type="duplicateValues" dxfId="203" priority="277"/>
  </conditionalFormatting>
  <conditionalFormatting sqref="B104">
    <cfRule type="duplicateValues" dxfId="202" priority="400"/>
    <cfRule type="duplicateValues" dxfId="201" priority="541"/>
  </conditionalFormatting>
  <conditionalFormatting sqref="B105">
    <cfRule type="duplicateValues" dxfId="200" priority="359"/>
    <cfRule type="duplicateValues" dxfId="199" priority="360"/>
  </conditionalFormatting>
  <conditionalFormatting sqref="B106">
    <cfRule type="duplicateValues" dxfId="198" priority="407"/>
  </conditionalFormatting>
  <conditionalFormatting sqref="B107">
    <cfRule type="duplicateValues" dxfId="197" priority="402"/>
  </conditionalFormatting>
  <conditionalFormatting sqref="B108">
    <cfRule type="duplicateValues" dxfId="196" priority="403"/>
    <cfRule type="duplicateValues" dxfId="195" priority="399"/>
  </conditionalFormatting>
  <conditionalFormatting sqref="B109">
    <cfRule type="duplicateValues" dxfId="194" priority="253"/>
    <cfRule type="duplicateValues" dxfId="193" priority="252"/>
  </conditionalFormatting>
  <conditionalFormatting sqref="B110">
    <cfRule type="duplicateValues" dxfId="192" priority="258"/>
  </conditionalFormatting>
  <conditionalFormatting sqref="B111">
    <cfRule type="duplicateValues" dxfId="191" priority="249"/>
    <cfRule type="duplicateValues" dxfId="190" priority="248"/>
  </conditionalFormatting>
  <conditionalFormatting sqref="B112">
    <cfRule type="duplicateValues" dxfId="189" priority="251"/>
    <cfRule type="duplicateValues" dxfId="188" priority="250"/>
  </conditionalFormatting>
  <conditionalFormatting sqref="B113">
    <cfRule type="duplicateValues" dxfId="187" priority="428"/>
  </conditionalFormatting>
  <conditionalFormatting sqref="B117:B119">
    <cfRule type="duplicateValues" dxfId="186" priority="326"/>
  </conditionalFormatting>
  <conditionalFormatting sqref="B120">
    <cfRule type="duplicateValues" dxfId="185" priority="328"/>
  </conditionalFormatting>
  <conditionalFormatting sqref="B121:B123">
    <cfRule type="duplicateValues" dxfId="184" priority="313"/>
  </conditionalFormatting>
  <conditionalFormatting sqref="B124">
    <cfRule type="duplicateValues" dxfId="183" priority="314"/>
  </conditionalFormatting>
  <conditionalFormatting sqref="B125">
    <cfRule type="duplicateValues" dxfId="182" priority="312"/>
  </conditionalFormatting>
  <conditionalFormatting sqref="B126">
    <cfRule type="duplicateValues" dxfId="181" priority="325"/>
  </conditionalFormatting>
  <conditionalFormatting sqref="B131:B134">
    <cfRule type="duplicateValues" dxfId="180" priority="322"/>
  </conditionalFormatting>
  <conditionalFormatting sqref="B135">
    <cfRule type="duplicateValues" dxfId="179" priority="324"/>
  </conditionalFormatting>
  <conditionalFormatting sqref="B136">
    <cfRule type="duplicateValues" dxfId="178" priority="309"/>
  </conditionalFormatting>
  <conditionalFormatting sqref="B148">
    <cfRule type="duplicateValues" dxfId="177" priority="282"/>
  </conditionalFormatting>
  <conditionalFormatting sqref="B192">
    <cfRule type="duplicateValues" dxfId="176" priority="419"/>
  </conditionalFormatting>
  <conditionalFormatting sqref="B193">
    <cfRule type="duplicateValues" dxfId="175" priority="396"/>
  </conditionalFormatting>
  <conditionalFormatting sqref="B197:B200">
    <cfRule type="duplicateValues" dxfId="174" priority="362"/>
  </conditionalFormatting>
  <conditionalFormatting sqref="B203:B204">
    <cfRule type="duplicateValues" dxfId="173" priority="840"/>
  </conditionalFormatting>
  <conditionalFormatting sqref="B205">
    <cfRule type="duplicateValues" dxfId="172" priority="246"/>
  </conditionalFormatting>
  <conditionalFormatting sqref="B206">
    <cfRule type="duplicateValues" dxfId="171" priority="245"/>
  </conditionalFormatting>
  <conditionalFormatting sqref="B211:B212">
    <cfRule type="duplicateValues" dxfId="170" priority="752"/>
  </conditionalFormatting>
  <conditionalFormatting sqref="B213">
    <cfRule type="duplicateValues" dxfId="169" priority="749"/>
  </conditionalFormatting>
  <conditionalFormatting sqref="B218:B219">
    <cfRule type="duplicateValues" dxfId="168" priority="424"/>
  </conditionalFormatting>
  <conditionalFormatting sqref="B220">
    <cfRule type="duplicateValues" dxfId="167" priority="934"/>
  </conditionalFormatting>
  <conditionalFormatting sqref="B224">
    <cfRule type="duplicateValues" dxfId="166" priority="11"/>
  </conditionalFormatting>
  <conditionalFormatting sqref="B235:B237 B184:B187 B104 B167:B171 B31 B45:B49 B53:B54 B201:B202 B106:B108 B60:B62 B56:B58 B140:B142 B148:B149 B144 B146 B110 B112 B154 B175:B179 B159:B162 B68:B82 B64:B66">
    <cfRule type="duplicateValues" dxfId="165" priority="1050"/>
  </conditionalFormatting>
  <conditionalFormatting sqref="B243">
    <cfRule type="duplicateValues" dxfId="164" priority="231"/>
  </conditionalFormatting>
  <conditionalFormatting sqref="B249">
    <cfRule type="duplicateValues" dxfId="163" priority="235"/>
  </conditionalFormatting>
  <conditionalFormatting sqref="B255:B257">
    <cfRule type="duplicateValues" dxfId="162" priority="319"/>
  </conditionalFormatting>
  <conditionalFormatting sqref="B257">
    <cfRule type="duplicateValues" dxfId="161" priority="317"/>
  </conditionalFormatting>
  <conditionalFormatting sqref="B258:B275">
    <cfRule type="duplicateValues" dxfId="160" priority="1051"/>
  </conditionalFormatting>
  <conditionalFormatting sqref="B259 B261 B263 B265 B267 B269 B271 B273 B275">
    <cfRule type="duplicateValues" dxfId="159" priority="315"/>
  </conditionalFormatting>
  <conditionalFormatting sqref="B276:B278 E276:E278">
    <cfRule type="duplicateValues" dxfId="158" priority="6"/>
  </conditionalFormatting>
  <conditionalFormatting sqref="B277 E277">
    <cfRule type="duplicateValues" dxfId="157" priority="5"/>
  </conditionalFormatting>
  <conditionalFormatting sqref="B279">
    <cfRule type="duplicateValues" dxfId="156" priority="244"/>
  </conditionalFormatting>
  <conditionalFormatting sqref="B280">
    <cfRule type="duplicateValues" dxfId="155" priority="243"/>
  </conditionalFormatting>
  <conditionalFormatting sqref="B281">
    <cfRule type="duplicateValues" dxfId="154" priority="242"/>
  </conditionalFormatting>
  <conditionalFormatting sqref="E55 H55">
    <cfRule type="duplicateValues" dxfId="153" priority="183"/>
  </conditionalFormatting>
  <conditionalFormatting sqref="E59 H59">
    <cfRule type="duplicateValues" dxfId="152" priority="185"/>
  </conditionalFormatting>
  <conditionalFormatting sqref="E63 H63">
    <cfRule type="duplicateValues" dxfId="151" priority="187"/>
  </conditionalFormatting>
  <conditionalFormatting sqref="E67 H67">
    <cfRule type="duplicateValues" dxfId="150" priority="2"/>
  </conditionalFormatting>
  <conditionalFormatting sqref="E69 H69">
    <cfRule type="duplicateValues" dxfId="149" priority="46"/>
    <cfRule type="duplicateValues" dxfId="148" priority="94"/>
  </conditionalFormatting>
  <conditionalFormatting sqref="E70 H70">
    <cfRule type="duplicateValues" dxfId="147" priority="58"/>
  </conditionalFormatting>
  <conditionalFormatting sqref="E72 H72">
    <cfRule type="duplicateValues" dxfId="146" priority="80"/>
  </conditionalFormatting>
  <conditionalFormatting sqref="E73 H73">
    <cfRule type="duplicateValues" dxfId="145" priority="96"/>
    <cfRule type="duplicateValues" dxfId="144" priority="64"/>
    <cfRule type="duplicateValues" dxfId="143" priority="48"/>
  </conditionalFormatting>
  <conditionalFormatting sqref="E76 H76">
    <cfRule type="duplicateValues" dxfId="142" priority="82"/>
    <cfRule type="duplicateValues" dxfId="141" priority="191"/>
  </conditionalFormatting>
  <conditionalFormatting sqref="E77 H77 H72 E72 E74:E75 H74:H75">
    <cfRule type="duplicateValues" dxfId="140" priority="209"/>
  </conditionalFormatting>
  <conditionalFormatting sqref="E77 H77">
    <cfRule type="duplicateValues" dxfId="139" priority="62"/>
    <cfRule type="duplicateValues" dxfId="138" priority="50"/>
  </conditionalFormatting>
  <conditionalFormatting sqref="E80 H80">
    <cfRule type="duplicateValues" dxfId="137" priority="34"/>
    <cfRule type="duplicateValues" dxfId="136" priority="30"/>
  </conditionalFormatting>
  <conditionalFormatting sqref="E81 H81 E79 H79">
    <cfRule type="duplicateValues" dxfId="135" priority="38"/>
  </conditionalFormatting>
  <conditionalFormatting sqref="E81 H81">
    <cfRule type="duplicateValues" dxfId="134" priority="20"/>
    <cfRule type="duplicateValues" dxfId="133" priority="16"/>
  </conditionalFormatting>
  <conditionalFormatting sqref="E86 E88 E90 E92 E94:E97">
    <cfRule type="duplicateValues" dxfId="132" priority="175"/>
    <cfRule type="duplicateValues" dxfId="131" priority="176"/>
  </conditionalFormatting>
  <conditionalFormatting sqref="E87 E89 E91 E93:E97">
    <cfRule type="duplicateValues" dxfId="130" priority="179"/>
  </conditionalFormatting>
  <conditionalFormatting sqref="E103">
    <cfRule type="duplicateValues" dxfId="129" priority="160"/>
    <cfRule type="duplicateValues" dxfId="128" priority="161"/>
  </conditionalFormatting>
  <conditionalFormatting sqref="E104">
    <cfRule type="duplicateValues" dxfId="127" priority="172"/>
  </conditionalFormatting>
  <conditionalFormatting sqref="E111 H111">
    <cfRule type="duplicateValues" dxfId="126" priority="154"/>
  </conditionalFormatting>
  <conditionalFormatting sqref="E112 H112">
    <cfRule type="duplicateValues" dxfId="125" priority="156"/>
  </conditionalFormatting>
  <conditionalFormatting sqref="E117:E119 H117:H119">
    <cfRule type="duplicateValues" dxfId="124" priority="151"/>
  </conditionalFormatting>
  <conditionalFormatting sqref="E120 H120">
    <cfRule type="duplicateValues" dxfId="123" priority="152"/>
  </conditionalFormatting>
  <conditionalFormatting sqref="E124">
    <cfRule type="duplicateValues" dxfId="122" priority="146"/>
  </conditionalFormatting>
  <conditionalFormatting sqref="E125 H125">
    <cfRule type="duplicateValues" dxfId="121" priority="147"/>
  </conditionalFormatting>
  <conditionalFormatting sqref="E126 H126">
    <cfRule type="duplicateValues" dxfId="120" priority="150"/>
  </conditionalFormatting>
  <conditionalFormatting sqref="E131:E134 H131:H134">
    <cfRule type="duplicateValues" dxfId="119" priority="144"/>
  </conditionalFormatting>
  <conditionalFormatting sqref="E135 H135">
    <cfRule type="duplicateValues" dxfId="118" priority="145"/>
  </conditionalFormatting>
  <conditionalFormatting sqref="E140 E142 E144 H140:H149 E146:E149">
    <cfRule type="duplicateValues" dxfId="117" priority="142"/>
  </conditionalFormatting>
  <conditionalFormatting sqref="E146 H146">
    <cfRule type="duplicateValues" dxfId="116" priority="141"/>
  </conditionalFormatting>
  <conditionalFormatting sqref="E148 H148">
    <cfRule type="duplicateValues" dxfId="115" priority="140"/>
  </conditionalFormatting>
  <conditionalFormatting sqref="E154 H154">
    <cfRule type="duplicateValues" dxfId="114" priority="139"/>
  </conditionalFormatting>
  <conditionalFormatting sqref="E159:E162 H159:H162">
    <cfRule type="duplicateValues" dxfId="113" priority="137"/>
  </conditionalFormatting>
  <conditionalFormatting sqref="E167:E171 H167:H171">
    <cfRule type="duplicateValues" dxfId="112" priority="136"/>
  </conditionalFormatting>
  <conditionalFormatting sqref="E175:E179 H175:H179">
    <cfRule type="duplicateValues" dxfId="111" priority="135"/>
  </conditionalFormatting>
  <conditionalFormatting sqref="E184:E187 H184:H187">
    <cfRule type="duplicateValues" dxfId="110" priority="134"/>
  </conditionalFormatting>
  <conditionalFormatting sqref="E192 H192">
    <cfRule type="duplicateValues" dxfId="109" priority="133"/>
  </conditionalFormatting>
  <conditionalFormatting sqref="E193 H193">
    <cfRule type="duplicateValues" dxfId="108" priority="132"/>
  </conditionalFormatting>
  <conditionalFormatting sqref="E205 H205">
    <cfRule type="duplicateValues" dxfId="107" priority="128"/>
  </conditionalFormatting>
  <conditionalFormatting sqref="E211:E212 H211:H212">
    <cfRule type="duplicateValues" dxfId="106" priority="126"/>
  </conditionalFormatting>
  <conditionalFormatting sqref="E218:E219 H218:H219">
    <cfRule type="duplicateValues" dxfId="105" priority="123"/>
  </conditionalFormatting>
  <conditionalFormatting sqref="E224">
    <cfRule type="duplicateValues" dxfId="104" priority="8"/>
  </conditionalFormatting>
  <conditionalFormatting sqref="E225">
    <cfRule type="duplicateValues" dxfId="103" priority="9"/>
  </conditionalFormatting>
  <conditionalFormatting sqref="E235:E238">
    <cfRule type="duplicateValues" dxfId="102" priority="121"/>
  </conditionalFormatting>
  <conditionalFormatting sqref="E243">
    <cfRule type="duplicateValues" dxfId="101" priority="118"/>
  </conditionalFormatting>
  <conditionalFormatting sqref="E244">
    <cfRule type="duplicateValues" dxfId="100" priority="119"/>
  </conditionalFormatting>
  <conditionalFormatting sqref="E249">
    <cfRule type="duplicateValues" dxfId="99" priority="115"/>
  </conditionalFormatting>
  <conditionalFormatting sqref="E250">
    <cfRule type="duplicateValues" dxfId="98" priority="116"/>
  </conditionalFormatting>
  <conditionalFormatting sqref="E255:E257">
    <cfRule type="duplicateValues" dxfId="97" priority="113"/>
  </conditionalFormatting>
  <conditionalFormatting sqref="E257">
    <cfRule type="duplicateValues" dxfId="96" priority="112"/>
  </conditionalFormatting>
  <conditionalFormatting sqref="E258:E275">
    <cfRule type="duplicateValues" dxfId="95" priority="1052"/>
  </conditionalFormatting>
  <conditionalFormatting sqref="E259 E261 E263 E265 E267 E269 E271 E273 E275">
    <cfRule type="duplicateValues" dxfId="94" priority="110"/>
  </conditionalFormatting>
  <conditionalFormatting sqref="E279">
    <cfRule type="duplicateValues" dxfId="93" priority="109"/>
  </conditionalFormatting>
  <conditionalFormatting sqref="E280">
    <cfRule type="duplicateValues" dxfId="92" priority="108"/>
  </conditionalFormatting>
  <conditionalFormatting sqref="E281">
    <cfRule type="duplicateValues" dxfId="91" priority="107"/>
  </conditionalFormatting>
  <conditionalFormatting sqref="H4:H8">
    <cfRule type="duplicateValues" dxfId="90" priority="227"/>
  </conditionalFormatting>
  <conditionalFormatting sqref="H9:H12">
    <cfRule type="duplicateValues" dxfId="89" priority="225"/>
  </conditionalFormatting>
  <conditionalFormatting sqref="H13:H16">
    <cfRule type="duplicateValues" dxfId="88" priority="224"/>
  </conditionalFormatting>
  <conditionalFormatting sqref="H17:H20">
    <cfRule type="duplicateValues" dxfId="87" priority="223"/>
  </conditionalFormatting>
  <conditionalFormatting sqref="H21:H24">
    <cfRule type="duplicateValues" dxfId="86" priority="222"/>
  </conditionalFormatting>
  <conditionalFormatting sqref="H25:H26">
    <cfRule type="duplicateValues" dxfId="85" priority="226"/>
  </conditionalFormatting>
  <conditionalFormatting sqref="H27:H28">
    <cfRule type="duplicateValues" dxfId="84" priority="220"/>
  </conditionalFormatting>
  <conditionalFormatting sqref="H29:H30">
    <cfRule type="duplicateValues" dxfId="83" priority="221"/>
  </conditionalFormatting>
  <conditionalFormatting sqref="H31">
    <cfRule type="duplicateValues" dxfId="82" priority="228"/>
  </conditionalFormatting>
  <conditionalFormatting sqref="H35 E35">
    <cfRule type="duplicateValues" dxfId="81" priority="219"/>
  </conditionalFormatting>
  <conditionalFormatting sqref="H36 E36">
    <cfRule type="duplicateValues" dxfId="80" priority="218"/>
  </conditionalFormatting>
  <conditionalFormatting sqref="H41 E41">
    <cfRule type="duplicateValues" dxfId="79" priority="216"/>
  </conditionalFormatting>
  <conditionalFormatting sqref="H42 E42">
    <cfRule type="duplicateValues" dxfId="78" priority="213"/>
  </conditionalFormatting>
  <conditionalFormatting sqref="H43 E43">
    <cfRule type="duplicateValues" dxfId="77" priority="215"/>
  </conditionalFormatting>
  <conditionalFormatting sqref="H44 E44">
    <cfRule type="duplicateValues" dxfId="76" priority="214"/>
  </conditionalFormatting>
  <conditionalFormatting sqref="H45:H49 E45:E49">
    <cfRule type="duplicateValues" dxfId="75" priority="217"/>
  </conditionalFormatting>
  <conditionalFormatting sqref="H55 E55">
    <cfRule type="duplicateValues" dxfId="74" priority="182"/>
  </conditionalFormatting>
  <conditionalFormatting sqref="H59 E59">
    <cfRule type="duplicateValues" dxfId="73" priority="184"/>
  </conditionalFormatting>
  <conditionalFormatting sqref="H63 E63">
    <cfRule type="duplicateValues" dxfId="72" priority="186"/>
  </conditionalFormatting>
  <conditionalFormatting sqref="H67 E67">
    <cfRule type="duplicateValues" dxfId="71" priority="1"/>
  </conditionalFormatting>
  <conditionalFormatting sqref="H68:H82 E53:E54 H53:H54 H60:H62 E60:E62 H56:H58 E56:E58 E68:E82 H64:H66 E64:E66">
    <cfRule type="duplicateValues" dxfId="70" priority="212"/>
  </conditionalFormatting>
  <conditionalFormatting sqref="H69 E69">
    <cfRule type="duplicateValues" dxfId="69" priority="45"/>
    <cfRule type="duplicateValues" dxfId="68" priority="93"/>
  </conditionalFormatting>
  <conditionalFormatting sqref="H69 H61:H62 E61:E62 E69 E71:E72 H71:H72 E74:E82 H74:H82 H65:H66 E65:E66">
    <cfRule type="duplicateValues" dxfId="67" priority="210"/>
  </conditionalFormatting>
  <conditionalFormatting sqref="H70 E70">
    <cfRule type="duplicateValues" dxfId="66" priority="57"/>
  </conditionalFormatting>
  <conditionalFormatting sqref="H72 E72">
    <cfRule type="duplicateValues" dxfId="65" priority="79"/>
  </conditionalFormatting>
  <conditionalFormatting sqref="H72">
    <cfRule type="duplicateValues" dxfId="64" priority="69"/>
  </conditionalFormatting>
  <conditionalFormatting sqref="H73 E73">
    <cfRule type="duplicateValues" dxfId="63" priority="47"/>
    <cfRule type="duplicateValues" dxfId="62" priority="63"/>
    <cfRule type="duplicateValues" dxfId="61" priority="95"/>
  </conditionalFormatting>
  <conditionalFormatting sqref="H74 E74">
    <cfRule type="duplicateValues" dxfId="60" priority="67"/>
  </conditionalFormatting>
  <conditionalFormatting sqref="H75 E75">
    <cfRule type="duplicateValues" dxfId="59" priority="68"/>
  </conditionalFormatting>
  <conditionalFormatting sqref="H75">
    <cfRule type="duplicateValues" dxfId="58" priority="205"/>
  </conditionalFormatting>
  <conditionalFormatting sqref="H75:H76 E75:E76 H78:H80 E78:E80 E82 H82">
    <cfRule type="duplicateValues" dxfId="57" priority="208"/>
  </conditionalFormatting>
  <conditionalFormatting sqref="H75:H76 H78:H80 H82">
    <cfRule type="duplicateValues" dxfId="56" priority="202"/>
  </conditionalFormatting>
  <conditionalFormatting sqref="H76 E76">
    <cfRule type="duplicateValues" dxfId="55" priority="190"/>
    <cfRule type="duplicateValues" dxfId="54" priority="81"/>
  </conditionalFormatting>
  <conditionalFormatting sqref="H76">
    <cfRule type="duplicateValues" dxfId="53" priority="66"/>
  </conditionalFormatting>
  <conditionalFormatting sqref="H77 E77">
    <cfRule type="duplicateValues" dxfId="52" priority="49"/>
    <cfRule type="duplicateValues" dxfId="51" priority="61"/>
    <cfRule type="duplicateValues" dxfId="50" priority="203"/>
  </conditionalFormatting>
  <conditionalFormatting sqref="H78 E78">
    <cfRule type="duplicateValues" dxfId="49" priority="65"/>
    <cfRule type="duplicateValues" dxfId="48" priority="204"/>
  </conditionalFormatting>
  <conditionalFormatting sqref="H79 E79">
    <cfRule type="duplicateValues" dxfId="47" priority="23"/>
  </conditionalFormatting>
  <conditionalFormatting sqref="H79">
    <cfRule type="duplicateValues" dxfId="46" priority="37"/>
  </conditionalFormatting>
  <conditionalFormatting sqref="H80 E80">
    <cfRule type="duplicateValues" dxfId="45" priority="29"/>
    <cfRule type="duplicateValues" dxfId="44" priority="33"/>
  </conditionalFormatting>
  <conditionalFormatting sqref="H80">
    <cfRule type="duplicateValues" dxfId="43" priority="22"/>
  </conditionalFormatting>
  <conditionalFormatting sqref="H81 E81">
    <cfRule type="duplicateValues" dxfId="42" priority="15"/>
    <cfRule type="duplicateValues" dxfId="41" priority="19"/>
    <cfRule type="duplicateValues" dxfId="40" priority="35"/>
  </conditionalFormatting>
  <conditionalFormatting sqref="H82 E82">
    <cfRule type="duplicateValues" dxfId="39" priority="36"/>
    <cfRule type="duplicateValues" dxfId="38" priority="21"/>
  </conditionalFormatting>
  <conditionalFormatting sqref="H86 H88 H90 H92 H94:H97">
    <cfRule type="duplicateValues" dxfId="37" priority="178"/>
    <cfRule type="duplicateValues" dxfId="36" priority="177"/>
  </conditionalFormatting>
  <conditionalFormatting sqref="H87 H89 H91 H93:H97">
    <cfRule type="duplicateValues" dxfId="35" priority="180"/>
    <cfRule type="duplicateValues" dxfId="34" priority="181"/>
  </conditionalFormatting>
  <conditionalFormatting sqref="H98">
    <cfRule type="duplicateValues" dxfId="33" priority="103"/>
    <cfRule type="duplicateValues" dxfId="32" priority="104"/>
  </conditionalFormatting>
  <conditionalFormatting sqref="H103">
    <cfRule type="duplicateValues" dxfId="31" priority="162"/>
    <cfRule type="duplicateValues" dxfId="30" priority="163"/>
  </conditionalFormatting>
  <conditionalFormatting sqref="H104 H106:H108 H110 H112 E112">
    <cfRule type="duplicateValues" dxfId="29" priority="174"/>
  </conditionalFormatting>
  <conditionalFormatting sqref="H104">
    <cfRule type="duplicateValues" dxfId="28" priority="173"/>
  </conditionalFormatting>
  <conditionalFormatting sqref="H105">
    <cfRule type="duplicateValues" dxfId="27" priority="165"/>
    <cfRule type="duplicateValues" dxfId="26" priority="164"/>
  </conditionalFormatting>
  <conditionalFormatting sqref="H106">
    <cfRule type="duplicateValues" dxfId="25" priority="170"/>
  </conditionalFormatting>
  <conditionalFormatting sqref="H107">
    <cfRule type="duplicateValues" dxfId="24" priority="168"/>
  </conditionalFormatting>
  <conditionalFormatting sqref="H108">
    <cfRule type="duplicateValues" dxfId="23" priority="166"/>
    <cfRule type="duplicateValues" dxfId="22" priority="167"/>
  </conditionalFormatting>
  <conditionalFormatting sqref="H109">
    <cfRule type="duplicateValues" dxfId="21" priority="158"/>
    <cfRule type="duplicateValues" dxfId="20" priority="157"/>
  </conditionalFormatting>
  <conditionalFormatting sqref="H110">
    <cfRule type="duplicateValues" dxfId="19" priority="159"/>
  </conditionalFormatting>
  <conditionalFormatting sqref="H111 E111">
    <cfRule type="duplicateValues" dxfId="18" priority="153"/>
  </conditionalFormatting>
  <conditionalFormatting sqref="H112 E112">
    <cfRule type="duplicateValues" dxfId="17" priority="155"/>
  </conditionalFormatting>
  <conditionalFormatting sqref="H113">
    <cfRule type="duplicateValues" dxfId="16" priority="169"/>
    <cfRule type="duplicateValues" dxfId="15" priority="171"/>
  </conditionalFormatting>
  <conditionalFormatting sqref="H121:H123 E121:E123">
    <cfRule type="duplicateValues" dxfId="14" priority="148"/>
  </conditionalFormatting>
  <conditionalFormatting sqref="H124">
    <cfRule type="duplicateValues" dxfId="13" priority="149"/>
  </conditionalFormatting>
  <conditionalFormatting sqref="H136 E136">
    <cfRule type="duplicateValues" dxfId="12" priority="143"/>
  </conditionalFormatting>
  <conditionalFormatting sqref="H197:H200 E197:E200">
    <cfRule type="duplicateValues" dxfId="11" priority="129"/>
  </conditionalFormatting>
  <conditionalFormatting sqref="H201:H202 E201:E202">
    <cfRule type="duplicateValues" dxfId="10" priority="131"/>
  </conditionalFormatting>
  <conditionalFormatting sqref="H203:H204 E203:E204">
    <cfRule type="duplicateValues" dxfId="9" priority="130"/>
  </conditionalFormatting>
  <conditionalFormatting sqref="H206 E206">
    <cfRule type="duplicateValues" dxfId="8" priority="127"/>
  </conditionalFormatting>
  <conditionalFormatting sqref="H213 E213">
    <cfRule type="duplicateValues" dxfId="7" priority="125"/>
  </conditionalFormatting>
  <conditionalFormatting sqref="H220 E220">
    <cfRule type="duplicateValues" dxfId="6" priority="124"/>
  </conditionalFormatting>
  <conditionalFormatting sqref="H224">
    <cfRule type="duplicateValues" dxfId="5" priority="7"/>
  </conditionalFormatting>
  <conditionalFormatting sqref="H225">
    <cfRule type="duplicateValues" dxfId="4" priority="10"/>
  </conditionalFormatting>
  <conditionalFormatting sqref="H235:H238">
    <cfRule type="duplicateValues" dxfId="3" priority="122"/>
  </conditionalFormatting>
  <conditionalFormatting sqref="H243">
    <cfRule type="duplicateValues" dxfId="2" priority="117"/>
  </conditionalFormatting>
  <conditionalFormatting sqref="H244">
    <cfRule type="duplicateValues" dxfId="1" priority="120"/>
  </conditionalFormatting>
  <conditionalFormatting sqref="H249">
    <cfRule type="duplicateValues" dxfId="0" priority="114"/>
  </conditionalFormatting>
  <pageMargins left="0.70866141732283472" right="0.70866141732283472" top="1.0629921259842521" bottom="0.19685039370078741" header="0.31496062992125984" footer="0.31496062992125984"/>
  <pageSetup scale="89" fitToHeight="0" orientation="landscape" r:id="rId1"/>
  <headerFooter>
    <oddHeader xml:space="preserve">&amp;L&amp;G&amp;C&amp;G&amp;RMAY 01.2026
</oddHeader>
  </headerFooter>
  <rowBreaks count="10" manualBreakCount="10">
    <brk id="31" max="9" man="1"/>
    <brk id="49" max="16383" man="1"/>
    <brk id="82" max="9" man="1"/>
    <brk id="113" max="9" man="1"/>
    <brk id="136" max="16383" man="1"/>
    <brk id="171" max="16383" man="1"/>
    <brk id="193" max="16383" man="1"/>
    <brk id="220" max="9" man="1"/>
    <brk id="251" max="9" man="1"/>
    <brk id="281" max="9"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CDN</vt:lpstr>
      <vt:lpstr>CDN Price Index</vt:lpstr>
      <vt:lpstr>CDN!Print_Area</vt:lpstr>
      <vt:lpstr>'CDN Price Index'!Print_Area</vt:lpstr>
      <vt:lpstr>CDN!Print_Titles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Tech</dc:creator>
  <cp:lastModifiedBy>Swen Ruhmann</cp:lastModifiedBy>
  <cp:lastPrinted>2025-11-13T00:33:17Z</cp:lastPrinted>
  <dcterms:created xsi:type="dcterms:W3CDTF">2017-04-11T19:35:05Z</dcterms:created>
  <dcterms:modified xsi:type="dcterms:W3CDTF">2026-04-22T16:33:15Z</dcterms:modified>
</cp:coreProperties>
</file>