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wenr\Desktop\NF\Pricing\U2\2026\July_27_Canada\"/>
    </mc:Choice>
  </mc:AlternateContent>
  <xr:revisionPtr revIDLastSave="0" documentId="8_{3CBB281B-75F7-40E6-B1A9-2695363EEE69}" xr6:coauthVersionLast="47" xr6:coauthVersionMax="47" xr10:uidLastSave="{00000000-0000-0000-0000-000000000000}"/>
  <bookViews>
    <workbookView xWindow="25455" yWindow="-60" windowWidth="25830" windowHeight="21045" xr2:uid="{22A8DD62-6649-44BF-95B1-5435C8A320B5}"/>
  </bookViews>
  <sheets>
    <sheet name="CDN" sheetId="4" r:id="rId1"/>
  </sheets>
  <definedNames>
    <definedName name="_xlnm._FilterDatabase" localSheetId="0" hidden="1">CDN!$B$17:$X$564</definedName>
    <definedName name="_xlnm.Print_Area" localSheetId="0">CDN!$A$1:$H$564</definedName>
    <definedName name="_xlnm.Print_Titles" localSheetId="0">CDN!$1:$17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90" i="4" l="1"/>
  <c r="A291" i="4"/>
  <c r="A292" i="4"/>
  <c r="A293" i="4"/>
  <c r="A294" i="4"/>
  <c r="A295" i="4"/>
  <c r="A296" i="4"/>
  <c r="H296" i="4"/>
  <c r="H290" i="4"/>
  <c r="H291" i="4"/>
  <c r="H292" i="4"/>
  <c r="H293" i="4"/>
  <c r="I290" i="4"/>
  <c r="J290" i="4"/>
  <c r="I291" i="4"/>
  <c r="J291" i="4"/>
  <c r="I292" i="4"/>
  <c r="J292" i="4"/>
  <c r="I293" i="4"/>
  <c r="J293" i="4"/>
  <c r="I294" i="4"/>
  <c r="J294" i="4"/>
  <c r="I295" i="4"/>
  <c r="J295" i="4"/>
  <c r="I296" i="4"/>
  <c r="J296" i="4"/>
  <c r="I492" i="4"/>
  <c r="H492" i="4"/>
  <c r="J492" i="4" s="1"/>
  <c r="I491" i="4"/>
  <c r="H491" i="4"/>
  <c r="J491" i="4" s="1"/>
  <c r="A491" i="4"/>
  <c r="A492" i="4"/>
  <c r="H287" i="4"/>
  <c r="J287" i="4" s="1"/>
  <c r="I287" i="4"/>
  <c r="H284" i="4"/>
  <c r="J284" i="4"/>
  <c r="I284" i="4"/>
  <c r="H281" i="4"/>
  <c r="J281" i="4"/>
  <c r="I281" i="4"/>
  <c r="H278" i="4"/>
  <c r="J278" i="4" s="1"/>
  <c r="I278" i="4"/>
  <c r="H275" i="4"/>
  <c r="J275" i="4" s="1"/>
  <c r="I275" i="4"/>
  <c r="A275" i="4"/>
  <c r="A276" i="4"/>
  <c r="A277" i="4"/>
  <c r="A278" i="4"/>
  <c r="A279" i="4"/>
  <c r="A280" i="4"/>
  <c r="A281" i="4"/>
  <c r="A282" i="4"/>
  <c r="A283" i="4"/>
  <c r="A284" i="4"/>
  <c r="A285" i="4"/>
  <c r="A286" i="4"/>
  <c r="A287" i="4"/>
  <c r="A288" i="4"/>
  <c r="A289"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S139" i="4"/>
  <c r="I139" i="4"/>
  <c r="H139" i="4"/>
  <c r="A139" i="4"/>
  <c r="S138" i="4"/>
  <c r="I138" i="4"/>
  <c r="H138" i="4"/>
  <c r="A138" i="4"/>
  <c r="S137" i="4"/>
  <c r="I137" i="4"/>
  <c r="H137" i="4"/>
  <c r="A137" i="4"/>
  <c r="I564" i="4"/>
  <c r="I563" i="4"/>
  <c r="I562" i="4"/>
  <c r="I560" i="4"/>
  <c r="I558" i="4"/>
  <c r="I557" i="4"/>
  <c r="I556" i="4"/>
  <c r="I555" i="4"/>
  <c r="I554" i="4"/>
  <c r="I553" i="4"/>
  <c r="I552" i="4"/>
  <c r="I551" i="4"/>
  <c r="I550" i="4"/>
  <c r="I549" i="4"/>
  <c r="I548" i="4"/>
  <c r="I547" i="4"/>
  <c r="I546" i="4"/>
  <c r="I545" i="4"/>
  <c r="I544" i="4"/>
  <c r="I543" i="4"/>
  <c r="I542" i="4"/>
  <c r="I541" i="4"/>
  <c r="I540" i="4"/>
  <c r="I539" i="4"/>
  <c r="I538" i="4"/>
  <c r="I537" i="4"/>
  <c r="I536" i="4"/>
  <c r="I535" i="4"/>
  <c r="I534" i="4"/>
  <c r="I533" i="4"/>
  <c r="I532" i="4"/>
  <c r="I531" i="4"/>
  <c r="I530" i="4"/>
  <c r="I529" i="4"/>
  <c r="I528" i="4"/>
  <c r="I527" i="4"/>
  <c r="I526" i="4"/>
  <c r="I525" i="4"/>
  <c r="I524" i="4"/>
  <c r="I523" i="4"/>
  <c r="I522" i="4"/>
  <c r="I521" i="4"/>
  <c r="H560" i="4"/>
  <c r="J560" i="4" s="1"/>
  <c r="M515" i="4"/>
  <c r="I515" i="4"/>
  <c r="H515" i="4"/>
  <c r="J515" i="4" s="1"/>
  <c r="M514" i="4"/>
  <c r="I514" i="4"/>
  <c r="H514" i="4"/>
  <c r="J514" i="4" s="1"/>
  <c r="M513" i="4"/>
  <c r="I513" i="4"/>
  <c r="H513" i="4"/>
  <c r="J513" i="4" s="1"/>
  <c r="H322" i="4"/>
  <c r="H321" i="4"/>
  <c r="I183" i="4"/>
  <c r="H183" i="4"/>
  <c r="J183" i="4" s="1"/>
  <c r="A183" i="4"/>
  <c r="I182" i="4"/>
  <c r="H182" i="4"/>
  <c r="J182" i="4" s="1"/>
  <c r="A182" i="4"/>
  <c r="I181" i="4"/>
  <c r="H181" i="4"/>
  <c r="J181" i="4" s="1"/>
  <c r="A181" i="4"/>
  <c r="M336" i="4"/>
  <c r="M335" i="4"/>
  <c r="M334" i="4"/>
  <c r="M166" i="4"/>
  <c r="M165" i="4"/>
  <c r="M164" i="4"/>
  <c r="M24" i="4"/>
  <c r="M22" i="4"/>
  <c r="M21" i="4"/>
  <c r="M20" i="4"/>
  <c r="M19" i="4"/>
  <c r="S564" i="4"/>
  <c r="M564" i="4" s="1"/>
  <c r="S563" i="4"/>
  <c r="M563" i="4" s="1"/>
  <c r="S562" i="4"/>
  <c r="M562" i="4" s="1"/>
  <c r="S558" i="4"/>
  <c r="M558" i="4" s="1"/>
  <c r="S557" i="4"/>
  <c r="M557" i="4" s="1"/>
  <c r="S556" i="4"/>
  <c r="M556" i="4" s="1"/>
  <c r="S555" i="4"/>
  <c r="M555" i="4" s="1"/>
  <c r="S554" i="4"/>
  <c r="M554" i="4" s="1"/>
  <c r="S553" i="4"/>
  <c r="M553" i="4" s="1"/>
  <c r="S552" i="4"/>
  <c r="M552" i="4" s="1"/>
  <c r="S551" i="4"/>
  <c r="M551" i="4" s="1"/>
  <c r="S550" i="4"/>
  <c r="M550" i="4" s="1"/>
  <c r="S549" i="4"/>
  <c r="M549" i="4" s="1"/>
  <c r="S548" i="4"/>
  <c r="M548" i="4" s="1"/>
  <c r="S547" i="4"/>
  <c r="M547" i="4" s="1"/>
  <c r="S546" i="4"/>
  <c r="M546" i="4" s="1"/>
  <c r="S545" i="4"/>
  <c r="M545" i="4" s="1"/>
  <c r="S544" i="4"/>
  <c r="M544" i="4" s="1"/>
  <c r="S543" i="4"/>
  <c r="M543" i="4" s="1"/>
  <c r="S542" i="4"/>
  <c r="M542" i="4" s="1"/>
  <c r="S541" i="4"/>
  <c r="M541" i="4" s="1"/>
  <c r="S540" i="4"/>
  <c r="M540" i="4" s="1"/>
  <c r="S539" i="4"/>
  <c r="M539" i="4" s="1"/>
  <c r="S538" i="4"/>
  <c r="M538" i="4" s="1"/>
  <c r="S537" i="4"/>
  <c r="M537" i="4" s="1"/>
  <c r="S536" i="4"/>
  <c r="M536" i="4" s="1"/>
  <c r="S535" i="4"/>
  <c r="M535" i="4" s="1"/>
  <c r="S534" i="4"/>
  <c r="M534" i="4" s="1"/>
  <c r="S533" i="4"/>
  <c r="M533" i="4" s="1"/>
  <c r="S532" i="4"/>
  <c r="M532" i="4" s="1"/>
  <c r="S531" i="4"/>
  <c r="M531" i="4" s="1"/>
  <c r="S530" i="4"/>
  <c r="M530" i="4" s="1"/>
  <c r="S529" i="4"/>
  <c r="M529" i="4" s="1"/>
  <c r="S528" i="4"/>
  <c r="M528" i="4" s="1"/>
  <c r="S527" i="4"/>
  <c r="M527" i="4" s="1"/>
  <c r="S526" i="4"/>
  <c r="M526" i="4" s="1"/>
  <c r="S525" i="4"/>
  <c r="M525" i="4" s="1"/>
  <c r="S524" i="4"/>
  <c r="M524" i="4" s="1"/>
  <c r="S523" i="4"/>
  <c r="M523" i="4" s="1"/>
  <c r="S522" i="4"/>
  <c r="M522" i="4" s="1"/>
  <c r="S521" i="4"/>
  <c r="M521" i="4" s="1"/>
  <c r="S519" i="4"/>
  <c r="M519" i="4" s="1"/>
  <c r="S518" i="4"/>
  <c r="M518" i="4" s="1"/>
  <c r="S517" i="4"/>
  <c r="M517" i="4" s="1"/>
  <c r="S512" i="4"/>
  <c r="M512" i="4" s="1"/>
  <c r="S511" i="4"/>
  <c r="M511" i="4" s="1"/>
  <c r="S510" i="4"/>
  <c r="M510" i="4" s="1"/>
  <c r="S508" i="4"/>
  <c r="M508" i="4" s="1"/>
  <c r="S507" i="4"/>
  <c r="M507" i="4" s="1"/>
  <c r="S506" i="4"/>
  <c r="M506" i="4" s="1"/>
  <c r="S505" i="4"/>
  <c r="M505" i="4" s="1"/>
  <c r="S504" i="4"/>
  <c r="M504" i="4" s="1"/>
  <c r="S503" i="4"/>
  <c r="M503" i="4" s="1"/>
  <c r="S502" i="4"/>
  <c r="M502" i="4" s="1"/>
  <c r="S501" i="4"/>
  <c r="M501" i="4" s="1"/>
  <c r="S500" i="4"/>
  <c r="M500" i="4" s="1"/>
  <c r="S499" i="4"/>
  <c r="M499" i="4" s="1"/>
  <c r="S497" i="4"/>
  <c r="S496" i="4"/>
  <c r="S495" i="4"/>
  <c r="S494" i="4"/>
  <c r="S490" i="4"/>
  <c r="S489" i="4"/>
  <c r="S488" i="4"/>
  <c r="S487" i="4"/>
  <c r="S486" i="4"/>
  <c r="S485" i="4"/>
  <c r="S483" i="4"/>
  <c r="M483" i="4" s="1"/>
  <c r="S482" i="4"/>
  <c r="M482" i="4" s="1"/>
  <c r="S481" i="4"/>
  <c r="M481" i="4" s="1"/>
  <c r="S480" i="4"/>
  <c r="M480" i="4" s="1"/>
  <c r="S479" i="4"/>
  <c r="M479" i="4" s="1"/>
  <c r="S478" i="4"/>
  <c r="M478" i="4" s="1"/>
  <c r="S477" i="4"/>
  <c r="M477" i="4" s="1"/>
  <c r="S476" i="4"/>
  <c r="M476" i="4" s="1"/>
  <c r="S475" i="4"/>
  <c r="M475" i="4" s="1"/>
  <c r="S463" i="4"/>
  <c r="M463" i="4" s="1"/>
  <c r="S462" i="4"/>
  <c r="M462" i="4" s="1"/>
  <c r="S461" i="4"/>
  <c r="M461" i="4" s="1"/>
  <c r="S460" i="4"/>
  <c r="M460" i="4" s="1"/>
  <c r="S459" i="4"/>
  <c r="M459" i="4" s="1"/>
  <c r="S458" i="4"/>
  <c r="M458" i="4" s="1"/>
  <c r="S457" i="4"/>
  <c r="M457" i="4" s="1"/>
  <c r="S456" i="4"/>
  <c r="M456" i="4" s="1"/>
  <c r="S455" i="4"/>
  <c r="M455" i="4" s="1"/>
  <c r="S454" i="4"/>
  <c r="M454" i="4" s="1"/>
  <c r="S453" i="4"/>
  <c r="M453" i="4" s="1"/>
  <c r="S452" i="4"/>
  <c r="M452" i="4" s="1"/>
  <c r="S451" i="4"/>
  <c r="M451" i="4" s="1"/>
  <c r="S450" i="4"/>
  <c r="M450" i="4" s="1"/>
  <c r="S449" i="4"/>
  <c r="M449" i="4" s="1"/>
  <c r="S448" i="4"/>
  <c r="M448" i="4" s="1"/>
  <c r="S447" i="4"/>
  <c r="M447" i="4" s="1"/>
  <c r="S446" i="4"/>
  <c r="M446" i="4" s="1"/>
  <c r="S445" i="4"/>
  <c r="M445" i="4" s="1"/>
  <c r="S444" i="4"/>
  <c r="M444" i="4" s="1"/>
  <c r="S443" i="4"/>
  <c r="M443" i="4" s="1"/>
  <c r="S442" i="4"/>
  <c r="M442" i="4" s="1"/>
  <c r="S441" i="4"/>
  <c r="M441" i="4" s="1"/>
  <c r="S440" i="4"/>
  <c r="M440" i="4" s="1"/>
  <c r="S439" i="4"/>
  <c r="M439" i="4" s="1"/>
  <c r="S438" i="4"/>
  <c r="M438" i="4" s="1"/>
  <c r="S437" i="4"/>
  <c r="M437" i="4" s="1"/>
  <c r="S429" i="4"/>
  <c r="M429" i="4" s="1"/>
  <c r="S428" i="4"/>
  <c r="M428" i="4" s="1"/>
  <c r="S427" i="4"/>
  <c r="M427" i="4" s="1"/>
  <c r="S425" i="4"/>
  <c r="M425" i="4" s="1"/>
  <c r="S424" i="4"/>
  <c r="M424" i="4" s="1"/>
  <c r="S423" i="4"/>
  <c r="M423" i="4" s="1"/>
  <c r="S422" i="4"/>
  <c r="M422" i="4" s="1"/>
  <c r="S421" i="4"/>
  <c r="M421" i="4" s="1"/>
  <c r="S420" i="4"/>
  <c r="M420" i="4" s="1"/>
  <c r="S419" i="4"/>
  <c r="M419" i="4" s="1"/>
  <c r="S418" i="4"/>
  <c r="M418" i="4" s="1"/>
  <c r="S417" i="4"/>
  <c r="M417" i="4" s="1"/>
  <c r="S416" i="4"/>
  <c r="M416" i="4" s="1"/>
  <c r="S415" i="4"/>
  <c r="M415" i="4" s="1"/>
  <c r="S414" i="4"/>
  <c r="M414" i="4" s="1"/>
  <c r="S412" i="4"/>
  <c r="M412" i="4" s="1"/>
  <c r="S411" i="4"/>
  <c r="M411" i="4" s="1"/>
  <c r="S410" i="4"/>
  <c r="M410" i="4" s="1"/>
  <c r="S409" i="4"/>
  <c r="S408" i="4"/>
  <c r="S407" i="4"/>
  <c r="S406" i="4"/>
  <c r="M406" i="4" s="1"/>
  <c r="S405" i="4"/>
  <c r="M405" i="4" s="1"/>
  <c r="S404" i="4"/>
  <c r="M404" i="4" s="1"/>
  <c r="S403" i="4"/>
  <c r="M403" i="4" s="1"/>
  <c r="S402" i="4"/>
  <c r="M402" i="4" s="1"/>
  <c r="S401" i="4"/>
  <c r="M401" i="4" s="1"/>
  <c r="S400" i="4"/>
  <c r="M400" i="4" s="1"/>
  <c r="S399" i="4"/>
  <c r="M399" i="4" s="1"/>
  <c r="S398" i="4"/>
  <c r="M398" i="4" s="1"/>
  <c r="S396" i="4"/>
  <c r="M396" i="4" s="1"/>
  <c r="S395" i="4"/>
  <c r="M395" i="4" s="1"/>
  <c r="S394" i="4"/>
  <c r="M394" i="4" s="1"/>
  <c r="S393" i="4"/>
  <c r="M393" i="4" s="1"/>
  <c r="S392" i="4"/>
  <c r="M392" i="4" s="1"/>
  <c r="S391" i="4"/>
  <c r="M391" i="4" s="1"/>
  <c r="S390" i="4"/>
  <c r="M390" i="4" s="1"/>
  <c r="S389" i="4"/>
  <c r="M389" i="4" s="1"/>
  <c r="S388" i="4"/>
  <c r="M388" i="4" s="1"/>
  <c r="S387" i="4"/>
  <c r="M387" i="4" s="1"/>
  <c r="S386" i="4"/>
  <c r="M386" i="4" s="1"/>
  <c r="S385" i="4"/>
  <c r="M385" i="4" s="1"/>
  <c r="S384" i="4"/>
  <c r="M384" i="4" s="1"/>
  <c r="S383" i="4"/>
  <c r="M383" i="4" s="1"/>
  <c r="S382" i="4"/>
  <c r="M382" i="4" s="1"/>
  <c r="S380" i="4"/>
  <c r="M380" i="4" s="1"/>
  <c r="S379" i="4"/>
  <c r="M379" i="4" s="1"/>
  <c r="S378" i="4"/>
  <c r="M378" i="4" s="1"/>
  <c r="S376" i="4"/>
  <c r="M376" i="4" s="1"/>
  <c r="S375" i="4"/>
  <c r="M375" i="4" s="1"/>
  <c r="S374" i="4"/>
  <c r="M374" i="4" s="1"/>
  <c r="S373" i="4"/>
  <c r="M373" i="4" s="1"/>
  <c r="S372" i="4"/>
  <c r="M372" i="4" s="1"/>
  <c r="S371" i="4"/>
  <c r="M371" i="4" s="1"/>
  <c r="S370" i="4"/>
  <c r="M370" i="4" s="1"/>
  <c r="S369" i="4"/>
  <c r="M369" i="4" s="1"/>
  <c r="S368" i="4"/>
  <c r="M368" i="4" s="1"/>
  <c r="S367" i="4"/>
  <c r="M367" i="4" s="1"/>
  <c r="S366" i="4"/>
  <c r="M366" i="4" s="1"/>
  <c r="S365" i="4"/>
  <c r="M365" i="4" s="1"/>
  <c r="S363" i="4"/>
  <c r="M363" i="4" s="1"/>
  <c r="S362" i="4"/>
  <c r="M362" i="4" s="1"/>
  <c r="S361" i="4"/>
  <c r="M361" i="4" s="1"/>
  <c r="S360" i="4"/>
  <c r="M360" i="4" s="1"/>
  <c r="S359" i="4"/>
  <c r="M359" i="4" s="1"/>
  <c r="S358" i="4"/>
  <c r="M358" i="4" s="1"/>
  <c r="S357" i="4"/>
  <c r="M357" i="4" s="1"/>
  <c r="S356" i="4"/>
  <c r="M356" i="4" s="1"/>
  <c r="S355" i="4"/>
  <c r="M355" i="4" s="1"/>
  <c r="S354" i="4"/>
  <c r="M354" i="4" s="1"/>
  <c r="S353" i="4"/>
  <c r="M353" i="4" s="1"/>
  <c r="S352" i="4"/>
  <c r="M352" i="4" s="1"/>
  <c r="S351" i="4"/>
  <c r="M351" i="4" s="1"/>
  <c r="S350" i="4"/>
  <c r="M350" i="4" s="1"/>
  <c r="S349" i="4"/>
  <c r="M349" i="4" s="1"/>
  <c r="S348" i="4"/>
  <c r="M348" i="4" s="1"/>
  <c r="S347" i="4"/>
  <c r="M347" i="4" s="1"/>
  <c r="S346" i="4"/>
  <c r="M346" i="4" s="1"/>
  <c r="S345" i="4"/>
  <c r="M345" i="4" s="1"/>
  <c r="S344" i="4"/>
  <c r="M344" i="4" s="1"/>
  <c r="S343" i="4"/>
  <c r="M343" i="4" s="1"/>
  <c r="S342" i="4"/>
  <c r="M342" i="4" s="1"/>
  <c r="S341" i="4"/>
  <c r="M341" i="4" s="1"/>
  <c r="S340" i="4"/>
  <c r="M340" i="4" s="1"/>
  <c r="S336" i="4"/>
  <c r="S335" i="4"/>
  <c r="S334" i="4"/>
  <c r="S331" i="4"/>
  <c r="M331" i="4" s="1"/>
  <c r="S330" i="4"/>
  <c r="M330" i="4" s="1"/>
  <c r="S329" i="4"/>
  <c r="M329" i="4" s="1"/>
  <c r="S328" i="4"/>
  <c r="M328" i="4" s="1"/>
  <c r="S327" i="4"/>
  <c r="M327" i="4" s="1"/>
  <c r="S326" i="4"/>
  <c r="M326" i="4" s="1"/>
  <c r="S325" i="4"/>
  <c r="M325" i="4" s="1"/>
  <c r="S324" i="4"/>
  <c r="M324" i="4" s="1"/>
  <c r="S323" i="4"/>
  <c r="M323" i="4" s="1"/>
  <c r="S309" i="4"/>
  <c r="M309" i="4" s="1"/>
  <c r="S308" i="4"/>
  <c r="M308" i="4" s="1"/>
  <c r="S307" i="4"/>
  <c r="M307" i="4" s="1"/>
  <c r="S306" i="4"/>
  <c r="M306" i="4" s="1"/>
  <c r="S305" i="4"/>
  <c r="M305" i="4" s="1"/>
  <c r="S304" i="4"/>
  <c r="M304" i="4" s="1"/>
  <c r="S303" i="4"/>
  <c r="M303" i="4" s="1"/>
  <c r="S302" i="4"/>
  <c r="M302" i="4" s="1"/>
  <c r="S301" i="4"/>
  <c r="M301" i="4" s="1"/>
  <c r="S300" i="4"/>
  <c r="M300" i="4" s="1"/>
  <c r="S299" i="4"/>
  <c r="M299" i="4" s="1"/>
  <c r="S298" i="4"/>
  <c r="M298" i="4" s="1"/>
  <c r="S286" i="4"/>
  <c r="M286" i="4" s="1"/>
  <c r="S285" i="4"/>
  <c r="M285" i="4" s="1"/>
  <c r="S283" i="4"/>
  <c r="M283" i="4" s="1"/>
  <c r="S282" i="4"/>
  <c r="M282" i="4" s="1"/>
  <c r="S280" i="4"/>
  <c r="M280" i="4" s="1"/>
  <c r="S279" i="4"/>
  <c r="M279" i="4" s="1"/>
  <c r="S277" i="4"/>
  <c r="M277" i="4" s="1"/>
  <c r="S276" i="4"/>
  <c r="M276" i="4" s="1"/>
  <c r="S274" i="4"/>
  <c r="M274" i="4" s="1"/>
  <c r="S273" i="4"/>
  <c r="M273" i="4" s="1"/>
  <c r="S272" i="4"/>
  <c r="M272" i="4" s="1"/>
  <c r="S271" i="4"/>
  <c r="M271" i="4" s="1"/>
  <c r="S270" i="4"/>
  <c r="M270" i="4" s="1"/>
  <c r="S269" i="4"/>
  <c r="M269" i="4" s="1"/>
  <c r="S268" i="4"/>
  <c r="M268" i="4" s="1"/>
  <c r="S267" i="4"/>
  <c r="M267" i="4" s="1"/>
  <c r="S266" i="4"/>
  <c r="M266" i="4" s="1"/>
  <c r="S265" i="4"/>
  <c r="M265" i="4" s="1"/>
  <c r="S264" i="4"/>
  <c r="M264" i="4" s="1"/>
  <c r="S262" i="4"/>
  <c r="M262" i="4" s="1"/>
  <c r="S261" i="4"/>
  <c r="M261" i="4" s="1"/>
  <c r="S260" i="4"/>
  <c r="M260" i="4" s="1"/>
  <c r="S259" i="4"/>
  <c r="M259" i="4" s="1"/>
  <c r="S258" i="4"/>
  <c r="M258" i="4" s="1"/>
  <c r="S257" i="4"/>
  <c r="M257" i="4" s="1"/>
  <c r="S256" i="4"/>
  <c r="M256" i="4" s="1"/>
  <c r="S255" i="4"/>
  <c r="M255" i="4" s="1"/>
  <c r="S254" i="4"/>
  <c r="M254" i="4" s="1"/>
  <c r="S253" i="4"/>
  <c r="M253" i="4" s="1"/>
  <c r="S252" i="4"/>
  <c r="M252" i="4" s="1"/>
  <c r="S251" i="4"/>
  <c r="M251" i="4" s="1"/>
  <c r="S250" i="4"/>
  <c r="M250" i="4" s="1"/>
  <c r="S249" i="4"/>
  <c r="M249" i="4" s="1"/>
  <c r="S246" i="4"/>
  <c r="M246" i="4" s="1"/>
  <c r="S245" i="4"/>
  <c r="M245" i="4" s="1"/>
  <c r="S244" i="4"/>
  <c r="M244" i="4" s="1"/>
  <c r="S243" i="4"/>
  <c r="M243" i="4" s="1"/>
  <c r="S242" i="4"/>
  <c r="M242" i="4" s="1"/>
  <c r="S241" i="4"/>
  <c r="M241" i="4" s="1"/>
  <c r="S240" i="4"/>
  <c r="M240" i="4" s="1"/>
  <c r="S239" i="4"/>
  <c r="M239" i="4" s="1"/>
  <c r="S238" i="4"/>
  <c r="M238" i="4" s="1"/>
  <c r="S237" i="4"/>
  <c r="M237" i="4" s="1"/>
  <c r="S236" i="4"/>
  <c r="M236" i="4" s="1"/>
  <c r="S235" i="4"/>
  <c r="M235" i="4" s="1"/>
  <c r="S234" i="4"/>
  <c r="M234" i="4" s="1"/>
  <c r="S231" i="4"/>
  <c r="M231" i="4" s="1"/>
  <c r="S230" i="4"/>
  <c r="M230" i="4" s="1"/>
  <c r="S228" i="4"/>
  <c r="M228" i="4" s="1"/>
  <c r="S227" i="4"/>
  <c r="M227" i="4" s="1"/>
  <c r="S225" i="4"/>
  <c r="M225" i="4" s="1"/>
  <c r="S224" i="4"/>
  <c r="M224" i="4" s="1"/>
  <c r="S222" i="4"/>
  <c r="M222" i="4" s="1"/>
  <c r="S221" i="4"/>
  <c r="M221" i="4" s="1"/>
  <c r="S219" i="4"/>
  <c r="M219" i="4" s="1"/>
  <c r="S218" i="4"/>
  <c r="M218" i="4" s="1"/>
  <c r="S216" i="4"/>
  <c r="M216" i="4" s="1"/>
  <c r="S215" i="4"/>
  <c r="M215" i="4" s="1"/>
  <c r="S213" i="4"/>
  <c r="M213" i="4" s="1"/>
  <c r="S212" i="4"/>
  <c r="M212" i="4" s="1"/>
  <c r="S210" i="4"/>
  <c r="M210" i="4" s="1"/>
  <c r="S209" i="4"/>
  <c r="M209" i="4" s="1"/>
  <c r="S207" i="4"/>
  <c r="M207" i="4" s="1"/>
  <c r="S206" i="4"/>
  <c r="M206" i="4" s="1"/>
  <c r="S204" i="4"/>
  <c r="M204" i="4" s="1"/>
  <c r="S203" i="4"/>
  <c r="M203" i="4" s="1"/>
  <c r="S201" i="4"/>
  <c r="M201" i="4" s="1"/>
  <c r="S200" i="4"/>
  <c r="M200" i="4" s="1"/>
  <c r="S198" i="4"/>
  <c r="M198" i="4" s="1"/>
  <c r="S197" i="4"/>
  <c r="M197" i="4" s="1"/>
  <c r="S195" i="4"/>
  <c r="M195" i="4" s="1"/>
  <c r="S194" i="4"/>
  <c r="M194" i="4" s="1"/>
  <c r="S192" i="4"/>
  <c r="M192" i="4" s="1"/>
  <c r="S191" i="4"/>
  <c r="M191" i="4" s="1"/>
  <c r="S189" i="4"/>
  <c r="M189" i="4" s="1"/>
  <c r="S188" i="4"/>
  <c r="M188" i="4" s="1"/>
  <c r="S186" i="4"/>
  <c r="M186" i="4" s="1"/>
  <c r="S185" i="4"/>
  <c r="M185" i="4" s="1"/>
  <c r="S184" i="4"/>
  <c r="M184" i="4" s="1"/>
  <c r="S179" i="4"/>
  <c r="M179" i="4" s="1"/>
  <c r="S178" i="4"/>
  <c r="M178" i="4" s="1"/>
  <c r="S177" i="4"/>
  <c r="M177" i="4" s="1"/>
  <c r="S175" i="4"/>
  <c r="M175" i="4" s="1"/>
  <c r="S174" i="4"/>
  <c r="M174" i="4" s="1"/>
  <c r="S173" i="4"/>
  <c r="M173" i="4" s="1"/>
  <c r="S172" i="4"/>
  <c r="M172" i="4" s="1"/>
  <c r="S171" i="4"/>
  <c r="M171" i="4" s="1"/>
  <c r="S170" i="4"/>
  <c r="M170" i="4" s="1"/>
  <c r="S169" i="4"/>
  <c r="M169" i="4" s="1"/>
  <c r="S168" i="4"/>
  <c r="M168" i="4" s="1"/>
  <c r="S167" i="4"/>
  <c r="M167" i="4" s="1"/>
  <c r="S163" i="4"/>
  <c r="M163" i="4" s="1"/>
  <c r="S162" i="4"/>
  <c r="M162" i="4" s="1"/>
  <c r="S161" i="4"/>
  <c r="M161" i="4" s="1"/>
  <c r="S160" i="4"/>
  <c r="M160" i="4" s="1"/>
  <c r="S159" i="4"/>
  <c r="M159" i="4" s="1"/>
  <c r="S158" i="4"/>
  <c r="M158" i="4" s="1"/>
  <c r="S157" i="4"/>
  <c r="M157" i="4" s="1"/>
  <c r="S156" i="4"/>
  <c r="M156" i="4" s="1"/>
  <c r="S155" i="4"/>
  <c r="M155" i="4" s="1"/>
  <c r="S154" i="4"/>
  <c r="M154" i="4" s="1"/>
  <c r="S153" i="4"/>
  <c r="M153" i="4" s="1"/>
  <c r="S152" i="4"/>
  <c r="M152" i="4" s="1"/>
  <c r="S151" i="4"/>
  <c r="M151" i="4" s="1"/>
  <c r="S150" i="4"/>
  <c r="M150" i="4" s="1"/>
  <c r="S149" i="4"/>
  <c r="M149" i="4" s="1"/>
  <c r="S148" i="4"/>
  <c r="M148" i="4" s="1"/>
  <c r="S147" i="4"/>
  <c r="M147" i="4" s="1"/>
  <c r="S146" i="4"/>
  <c r="M146" i="4" s="1"/>
  <c r="S145" i="4"/>
  <c r="M145" i="4" s="1"/>
  <c r="S144" i="4"/>
  <c r="M144" i="4" s="1"/>
  <c r="S143" i="4"/>
  <c r="M143" i="4" s="1"/>
  <c r="S142" i="4"/>
  <c r="M142" i="4" s="1"/>
  <c r="S141" i="4"/>
  <c r="M141" i="4" s="1"/>
  <c r="S140" i="4"/>
  <c r="M140" i="4" s="1"/>
  <c r="S135" i="4"/>
  <c r="M135" i="4" s="1"/>
  <c r="S134" i="4"/>
  <c r="M134" i="4" s="1"/>
  <c r="S133" i="4"/>
  <c r="M133" i="4" s="1"/>
  <c r="S132" i="4"/>
  <c r="M132" i="4" s="1"/>
  <c r="S131" i="4"/>
  <c r="M131" i="4" s="1"/>
  <c r="S130" i="4"/>
  <c r="M130" i="4" s="1"/>
  <c r="S129" i="4"/>
  <c r="M129" i="4" s="1"/>
  <c r="S128" i="4"/>
  <c r="M128" i="4" s="1"/>
  <c r="S127" i="4"/>
  <c r="M127" i="4" s="1"/>
  <c r="S126" i="4"/>
  <c r="M126" i="4" s="1"/>
  <c r="S125" i="4"/>
  <c r="M125" i="4" s="1"/>
  <c r="S124" i="4"/>
  <c r="M124" i="4" s="1"/>
  <c r="S123" i="4"/>
  <c r="M123" i="4" s="1"/>
  <c r="S122" i="4"/>
  <c r="M122" i="4" s="1"/>
  <c r="S121" i="4"/>
  <c r="M121" i="4" s="1"/>
  <c r="S120" i="4"/>
  <c r="M120" i="4" s="1"/>
  <c r="S119" i="4"/>
  <c r="M119" i="4" s="1"/>
  <c r="S118" i="4"/>
  <c r="M118" i="4" s="1"/>
  <c r="S117" i="4"/>
  <c r="M117" i="4" s="1"/>
  <c r="S116" i="4"/>
  <c r="M116" i="4" s="1"/>
  <c r="S115" i="4"/>
  <c r="M115" i="4" s="1"/>
  <c r="S114" i="4"/>
  <c r="M114" i="4" s="1"/>
  <c r="S113" i="4"/>
  <c r="M113" i="4" s="1"/>
  <c r="S112" i="4"/>
  <c r="M112" i="4" s="1"/>
  <c r="S111" i="4"/>
  <c r="M111" i="4" s="1"/>
  <c r="S110" i="4"/>
  <c r="M110" i="4" s="1"/>
  <c r="S109" i="4"/>
  <c r="M109" i="4" s="1"/>
  <c r="S100" i="4"/>
  <c r="M100" i="4" s="1"/>
  <c r="S98" i="4"/>
  <c r="M98" i="4" s="1"/>
  <c r="S96" i="4"/>
  <c r="M96" i="4" s="1"/>
  <c r="S95" i="4"/>
  <c r="M95" i="4" s="1"/>
  <c r="S93" i="4"/>
  <c r="M93" i="4" s="1"/>
  <c r="S92" i="4"/>
  <c r="M92" i="4" s="1"/>
  <c r="S90" i="4"/>
  <c r="M90" i="4" s="1"/>
  <c r="S89" i="4"/>
  <c r="M89" i="4" s="1"/>
  <c r="S87" i="4"/>
  <c r="M87" i="4" s="1"/>
  <c r="S86" i="4"/>
  <c r="M86" i="4" s="1"/>
  <c r="S85" i="4"/>
  <c r="M85" i="4" s="1"/>
  <c r="S84" i="4"/>
  <c r="M84" i="4" s="1"/>
  <c r="S83" i="4"/>
  <c r="M83" i="4" s="1"/>
  <c r="S82" i="4"/>
  <c r="M82" i="4" s="1"/>
  <c r="S81" i="4"/>
  <c r="M81" i="4" s="1"/>
  <c r="S80" i="4"/>
  <c r="M80" i="4" s="1"/>
  <c r="S79" i="4"/>
  <c r="M79" i="4" s="1"/>
  <c r="S78" i="4"/>
  <c r="M78" i="4" s="1"/>
  <c r="S77" i="4"/>
  <c r="M77" i="4" s="1"/>
  <c r="S76" i="4"/>
  <c r="M76" i="4" s="1"/>
  <c r="S75" i="4"/>
  <c r="M75" i="4" s="1"/>
  <c r="S74" i="4"/>
  <c r="M74" i="4" s="1"/>
  <c r="S73" i="4"/>
  <c r="M73" i="4" s="1"/>
  <c r="S72" i="4"/>
  <c r="M72" i="4" s="1"/>
  <c r="S71" i="4"/>
  <c r="M71" i="4" s="1"/>
  <c r="S70" i="4"/>
  <c r="M70" i="4" s="1"/>
  <c r="S69" i="4"/>
  <c r="M69" i="4" s="1"/>
  <c r="S68" i="4"/>
  <c r="M68" i="4" s="1"/>
  <c r="S67" i="4"/>
  <c r="M67" i="4" s="1"/>
  <c r="S66" i="4"/>
  <c r="M66" i="4" s="1"/>
  <c r="S65" i="4"/>
  <c r="M65" i="4" s="1"/>
  <c r="S64" i="4"/>
  <c r="M64" i="4" s="1"/>
  <c r="S63" i="4"/>
  <c r="M63" i="4" s="1"/>
  <c r="S62" i="4"/>
  <c r="M62" i="4" s="1"/>
  <c r="S61" i="4"/>
  <c r="M61" i="4" s="1"/>
  <c r="S60" i="4"/>
  <c r="M60" i="4" s="1"/>
  <c r="S59" i="4"/>
  <c r="M59" i="4" s="1"/>
  <c r="S58" i="4"/>
  <c r="M58" i="4" s="1"/>
  <c r="S57" i="4"/>
  <c r="M57" i="4" s="1"/>
  <c r="S56" i="4"/>
  <c r="M56" i="4" s="1"/>
  <c r="S55" i="4"/>
  <c r="M55" i="4" s="1"/>
  <c r="S54" i="4"/>
  <c r="M54" i="4" s="1"/>
  <c r="S53" i="4"/>
  <c r="M53" i="4" s="1"/>
  <c r="S52" i="4"/>
  <c r="M52" i="4" s="1"/>
  <c r="S51" i="4"/>
  <c r="M51" i="4" s="1"/>
  <c r="S50" i="4"/>
  <c r="M50" i="4" s="1"/>
  <c r="S49" i="4"/>
  <c r="M49" i="4" s="1"/>
  <c r="S48" i="4"/>
  <c r="M48" i="4" s="1"/>
  <c r="S47" i="4"/>
  <c r="M47" i="4" s="1"/>
  <c r="S46" i="4"/>
  <c r="M46" i="4" s="1"/>
  <c r="S45" i="4"/>
  <c r="M45" i="4" s="1"/>
  <c r="S44" i="4"/>
  <c r="M44" i="4" s="1"/>
  <c r="S43" i="4"/>
  <c r="M43" i="4" s="1"/>
  <c r="S42" i="4"/>
  <c r="M42" i="4" s="1"/>
  <c r="S41" i="4"/>
  <c r="M41" i="4" s="1"/>
  <c r="S40" i="4"/>
  <c r="M40" i="4" s="1"/>
  <c r="S39" i="4"/>
  <c r="M39" i="4" s="1"/>
  <c r="S38" i="4"/>
  <c r="M38" i="4" s="1"/>
  <c r="S37" i="4"/>
  <c r="M37" i="4" s="1"/>
  <c r="S36" i="4"/>
  <c r="M36" i="4" s="1"/>
  <c r="S35" i="4"/>
  <c r="M35" i="4" s="1"/>
  <c r="S34" i="4"/>
  <c r="M34" i="4" s="1"/>
  <c r="S33" i="4"/>
  <c r="M33" i="4" s="1"/>
  <c r="S32" i="4"/>
  <c r="M32" i="4" s="1"/>
  <c r="S31" i="4"/>
  <c r="M31" i="4" s="1"/>
  <c r="S30" i="4"/>
  <c r="M30" i="4" s="1"/>
  <c r="S29" i="4"/>
  <c r="M29" i="4" s="1"/>
  <c r="S28" i="4"/>
  <c r="M28" i="4" s="1"/>
  <c r="S27" i="4"/>
  <c r="M27" i="4" s="1"/>
  <c r="S26" i="4"/>
  <c r="M26" i="4" s="1"/>
  <c r="S25" i="4"/>
  <c r="M25" i="4" s="1"/>
  <c r="S23" i="4"/>
  <c r="M23" i="4" s="1"/>
  <c r="A247" i="4"/>
  <c r="A248" i="4"/>
  <c r="A249" i="4"/>
  <c r="A250" i="4"/>
  <c r="A251" i="4"/>
  <c r="A252" i="4"/>
  <c r="A253" i="4"/>
  <c r="I249" i="4"/>
  <c r="I250" i="4"/>
  <c r="I251" i="4"/>
  <c r="I252" i="4"/>
  <c r="I253" i="4"/>
  <c r="I254" i="4"/>
  <c r="J252" i="4"/>
  <c r="J247" i="4"/>
  <c r="J248" i="4"/>
  <c r="J249" i="4"/>
  <c r="J250" i="4"/>
  <c r="J251" i="4"/>
  <c r="I245" i="4"/>
  <c r="I246" i="4"/>
  <c r="I247" i="4"/>
  <c r="I248"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54" i="4"/>
  <c r="A255" i="4"/>
  <c r="A256" i="4"/>
  <c r="A257" i="4"/>
  <c r="A258" i="4"/>
  <c r="A259" i="4"/>
  <c r="A260" i="4"/>
  <c r="A261" i="4"/>
  <c r="A262" i="4"/>
  <c r="A263" i="4"/>
  <c r="A264" i="4"/>
  <c r="A265" i="4"/>
  <c r="A266" i="4"/>
  <c r="A267" i="4"/>
  <c r="A268" i="4"/>
  <c r="A269" i="4"/>
  <c r="A270" i="4"/>
  <c r="A271" i="4"/>
  <c r="A272" i="4"/>
  <c r="A273" i="4"/>
  <c r="A274" i="4"/>
  <c r="J139" i="4" l="1"/>
  <c r="J138" i="4"/>
  <c r="J137"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I68" i="4"/>
  <c r="I69" i="4"/>
  <c r="I70" i="4"/>
  <c r="I71" i="4"/>
  <c r="I72" i="4"/>
  <c r="I73" i="4"/>
  <c r="I74" i="4"/>
  <c r="I75" i="4"/>
  <c r="I76" i="4"/>
  <c r="I77" i="4"/>
  <c r="I78" i="4"/>
  <c r="I79" i="4"/>
  <c r="I80" i="4"/>
  <c r="I81" i="4"/>
  <c r="I82" i="4"/>
  <c r="I83" i="4"/>
  <c r="I84" i="4"/>
  <c r="I85" i="4"/>
  <c r="I86" i="4"/>
  <c r="I87" i="4"/>
  <c r="I88" i="4"/>
  <c r="I89" i="4"/>
  <c r="I90" i="4"/>
  <c r="I91" i="4"/>
  <c r="I92" i="4"/>
  <c r="I93" i="4"/>
  <c r="I94" i="4"/>
  <c r="I95" i="4"/>
  <c r="I96" i="4"/>
  <c r="I97" i="4"/>
  <c r="I98" i="4"/>
  <c r="I99" i="4"/>
  <c r="I100" i="4"/>
  <c r="I102" i="4"/>
  <c r="I103" i="4"/>
  <c r="I104" i="4"/>
  <c r="I105" i="4"/>
  <c r="I106" i="4"/>
  <c r="I107" i="4"/>
  <c r="I109" i="4"/>
  <c r="I110" i="4"/>
  <c r="I111" i="4"/>
  <c r="I112" i="4"/>
  <c r="I113" i="4"/>
  <c r="I114" i="4"/>
  <c r="I115" i="4"/>
  <c r="I116" i="4"/>
  <c r="I117" i="4"/>
  <c r="I118" i="4"/>
  <c r="I119" i="4"/>
  <c r="I120" i="4"/>
  <c r="I121" i="4"/>
  <c r="I122" i="4"/>
  <c r="I123" i="4"/>
  <c r="I124" i="4"/>
  <c r="I125" i="4"/>
  <c r="I126" i="4"/>
  <c r="I127" i="4"/>
  <c r="I128" i="4"/>
  <c r="I129" i="4"/>
  <c r="I130" i="4"/>
  <c r="I131" i="4"/>
  <c r="I132" i="4"/>
  <c r="I133" i="4"/>
  <c r="I134" i="4"/>
  <c r="I135" i="4"/>
  <c r="I140" i="4"/>
  <c r="I141" i="4"/>
  <c r="I142" i="4"/>
  <c r="I143" i="4"/>
  <c r="I144" i="4"/>
  <c r="I145" i="4"/>
  <c r="I146" i="4"/>
  <c r="I147" i="4"/>
  <c r="I148" i="4"/>
  <c r="I149" i="4"/>
  <c r="I150" i="4"/>
  <c r="I151" i="4"/>
  <c r="I152" i="4"/>
  <c r="I153" i="4"/>
  <c r="I154" i="4"/>
  <c r="I155" i="4"/>
  <c r="I156" i="4"/>
  <c r="I157" i="4"/>
  <c r="I158" i="4"/>
  <c r="I159" i="4"/>
  <c r="I160" i="4"/>
  <c r="I161" i="4"/>
  <c r="I162" i="4"/>
  <c r="I163" i="4"/>
  <c r="I164" i="4"/>
  <c r="I165" i="4"/>
  <c r="I166" i="4"/>
  <c r="I167" i="4"/>
  <c r="I168" i="4"/>
  <c r="I169" i="4"/>
  <c r="I170" i="4"/>
  <c r="I171" i="4"/>
  <c r="I172" i="4"/>
  <c r="I173" i="4"/>
  <c r="I174" i="4"/>
  <c r="I175" i="4"/>
  <c r="I176" i="4"/>
  <c r="I177" i="4"/>
  <c r="I178" i="4"/>
  <c r="I179" i="4"/>
  <c r="I180" i="4"/>
  <c r="I184" i="4"/>
  <c r="I185" i="4"/>
  <c r="I186" i="4"/>
  <c r="I187" i="4"/>
  <c r="I188" i="4"/>
  <c r="I189" i="4"/>
  <c r="I190" i="4"/>
  <c r="I191" i="4"/>
  <c r="I192" i="4"/>
  <c r="I193" i="4"/>
  <c r="I194" i="4"/>
  <c r="I195" i="4"/>
  <c r="I196" i="4"/>
  <c r="I197" i="4"/>
  <c r="I198" i="4"/>
  <c r="I199" i="4"/>
  <c r="I200" i="4"/>
  <c r="I201" i="4"/>
  <c r="I202" i="4"/>
  <c r="I203" i="4"/>
  <c r="I204" i="4"/>
  <c r="I205" i="4"/>
  <c r="I206" i="4"/>
  <c r="I207" i="4"/>
  <c r="I208" i="4"/>
  <c r="I209" i="4"/>
  <c r="I210" i="4"/>
  <c r="I211" i="4"/>
  <c r="I212" i="4"/>
  <c r="I213" i="4"/>
  <c r="I214" i="4"/>
  <c r="I215" i="4"/>
  <c r="I216" i="4"/>
  <c r="I217" i="4"/>
  <c r="I218" i="4"/>
  <c r="I219" i="4"/>
  <c r="I220" i="4"/>
  <c r="I221" i="4"/>
  <c r="I222" i="4"/>
  <c r="I223" i="4"/>
  <c r="I224" i="4"/>
  <c r="I225" i="4"/>
  <c r="I226" i="4"/>
  <c r="I227" i="4"/>
  <c r="I228" i="4"/>
  <c r="I229" i="4"/>
  <c r="I230" i="4"/>
  <c r="I231" i="4"/>
  <c r="I232" i="4"/>
  <c r="I234" i="4"/>
  <c r="I235" i="4"/>
  <c r="I236" i="4"/>
  <c r="I237" i="4"/>
  <c r="I238" i="4"/>
  <c r="I239" i="4"/>
  <c r="I240" i="4"/>
  <c r="I241" i="4"/>
  <c r="I242" i="4"/>
  <c r="I243" i="4"/>
  <c r="I244" i="4"/>
  <c r="I255" i="4"/>
  <c r="I256" i="4"/>
  <c r="I257" i="4"/>
  <c r="I258" i="4"/>
  <c r="I259" i="4"/>
  <c r="I260" i="4"/>
  <c r="I261" i="4"/>
  <c r="I262" i="4"/>
  <c r="I264" i="4"/>
  <c r="I265" i="4"/>
  <c r="I266" i="4"/>
  <c r="I267" i="4"/>
  <c r="I268" i="4"/>
  <c r="I269" i="4"/>
  <c r="I270" i="4"/>
  <c r="I271" i="4"/>
  <c r="I272" i="4"/>
  <c r="I273" i="4"/>
  <c r="I274" i="4"/>
  <c r="I276" i="4"/>
  <c r="I277" i="4"/>
  <c r="I279" i="4"/>
  <c r="I280" i="4"/>
  <c r="I282" i="4"/>
  <c r="I283" i="4"/>
  <c r="I285" i="4"/>
  <c r="I286" i="4"/>
  <c r="I288" i="4"/>
  <c r="I289" i="4"/>
  <c r="I298" i="4"/>
  <c r="I299" i="4"/>
  <c r="I300" i="4"/>
  <c r="I301" i="4"/>
  <c r="I302" i="4"/>
  <c r="I303" i="4"/>
  <c r="I304" i="4"/>
  <c r="I305" i="4"/>
  <c r="I306" i="4"/>
  <c r="I307" i="4"/>
  <c r="I308" i="4"/>
  <c r="I309" i="4"/>
  <c r="I310" i="4"/>
  <c r="I311" i="4"/>
  <c r="I312" i="4"/>
  <c r="I313" i="4"/>
  <c r="I314" i="4"/>
  <c r="I315" i="4"/>
  <c r="I316" i="4"/>
  <c r="I317" i="4"/>
  <c r="I318" i="4"/>
  <c r="I319" i="4"/>
  <c r="I321" i="4"/>
  <c r="J321" i="4"/>
  <c r="I322" i="4"/>
  <c r="J322" i="4"/>
  <c r="I323" i="4"/>
  <c r="I324" i="4"/>
  <c r="I325" i="4"/>
  <c r="I326" i="4"/>
  <c r="I327" i="4"/>
  <c r="I328" i="4"/>
  <c r="I329" i="4"/>
  <c r="I330" i="4"/>
  <c r="I331" i="4"/>
  <c r="I332" i="4"/>
  <c r="I334" i="4"/>
  <c r="I335" i="4"/>
  <c r="I336" i="4"/>
  <c r="I337" i="4"/>
  <c r="I338" i="4"/>
  <c r="I339" i="4"/>
  <c r="I340" i="4"/>
  <c r="I341" i="4"/>
  <c r="I342" i="4"/>
  <c r="I343" i="4"/>
  <c r="I344" i="4"/>
  <c r="I345" i="4"/>
  <c r="I346" i="4"/>
  <c r="I347" i="4"/>
  <c r="I348" i="4"/>
  <c r="I349" i="4"/>
  <c r="I350" i="4"/>
  <c r="I351" i="4"/>
  <c r="I352" i="4"/>
  <c r="I353" i="4"/>
  <c r="I354" i="4"/>
  <c r="I355" i="4"/>
  <c r="I356" i="4"/>
  <c r="I357" i="4"/>
  <c r="I358" i="4"/>
  <c r="I359" i="4"/>
  <c r="I360" i="4"/>
  <c r="I361" i="4"/>
  <c r="I362" i="4"/>
  <c r="I363" i="4"/>
  <c r="I365" i="4"/>
  <c r="I366" i="4"/>
  <c r="I367" i="4"/>
  <c r="I368" i="4"/>
  <c r="I369" i="4"/>
  <c r="I370" i="4"/>
  <c r="I371" i="4"/>
  <c r="I372" i="4"/>
  <c r="I373" i="4"/>
  <c r="I374" i="4"/>
  <c r="I375" i="4"/>
  <c r="I376" i="4"/>
  <c r="I378" i="4"/>
  <c r="I379" i="4"/>
  <c r="I380" i="4"/>
  <c r="I382" i="4"/>
  <c r="I383" i="4"/>
  <c r="I384" i="4"/>
  <c r="I385" i="4"/>
  <c r="I386" i="4"/>
  <c r="I387" i="4"/>
  <c r="I388" i="4"/>
  <c r="I389" i="4"/>
  <c r="I390" i="4"/>
  <c r="I391" i="4"/>
  <c r="I392" i="4"/>
  <c r="I393" i="4"/>
  <c r="I394" i="4"/>
  <c r="I395" i="4"/>
  <c r="I396" i="4"/>
  <c r="I398" i="4"/>
  <c r="I399" i="4"/>
  <c r="I400" i="4"/>
  <c r="I401" i="4"/>
  <c r="I402" i="4"/>
  <c r="I403" i="4"/>
  <c r="I404" i="4"/>
  <c r="I405" i="4"/>
  <c r="I406" i="4"/>
  <c r="I407" i="4"/>
  <c r="I408" i="4"/>
  <c r="I409" i="4"/>
  <c r="I410" i="4"/>
  <c r="I411" i="4"/>
  <c r="I412" i="4"/>
  <c r="I414" i="4"/>
  <c r="I415" i="4"/>
  <c r="I416" i="4"/>
  <c r="I417" i="4"/>
  <c r="I418" i="4"/>
  <c r="I419" i="4"/>
  <c r="I420" i="4"/>
  <c r="I421" i="4"/>
  <c r="I422" i="4"/>
  <c r="I423" i="4"/>
  <c r="I424" i="4"/>
  <c r="I425" i="4"/>
  <c r="I427" i="4"/>
  <c r="I428" i="4"/>
  <c r="I429" i="4"/>
  <c r="I430" i="4"/>
  <c r="I431" i="4"/>
  <c r="I432" i="4"/>
  <c r="I434" i="4"/>
  <c r="I435" i="4"/>
  <c r="I436" i="4"/>
  <c r="I437" i="4"/>
  <c r="I438" i="4"/>
  <c r="I439" i="4"/>
  <c r="I440" i="4"/>
  <c r="I441" i="4"/>
  <c r="I442" i="4"/>
  <c r="I443" i="4"/>
  <c r="I444" i="4"/>
  <c r="I445" i="4"/>
  <c r="I446" i="4"/>
  <c r="I447" i="4"/>
  <c r="I448" i="4"/>
  <c r="I449" i="4"/>
  <c r="I450" i="4"/>
  <c r="I451" i="4"/>
  <c r="I452" i="4"/>
  <c r="I453" i="4"/>
  <c r="I454" i="4"/>
  <c r="I455" i="4"/>
  <c r="I456" i="4"/>
  <c r="I457" i="4"/>
  <c r="I458" i="4"/>
  <c r="I459" i="4"/>
  <c r="I460" i="4"/>
  <c r="I461" i="4"/>
  <c r="I462" i="4"/>
  <c r="I463" i="4"/>
  <c r="I465" i="4"/>
  <c r="I466" i="4"/>
  <c r="I467" i="4"/>
  <c r="I468" i="4"/>
  <c r="I469" i="4"/>
  <c r="I470" i="4"/>
  <c r="I471" i="4"/>
  <c r="I472" i="4"/>
  <c r="I473" i="4"/>
  <c r="I475" i="4"/>
  <c r="I476" i="4"/>
  <c r="I477" i="4"/>
  <c r="I478" i="4"/>
  <c r="I479" i="4"/>
  <c r="I480" i="4"/>
  <c r="I481" i="4"/>
  <c r="I482" i="4"/>
  <c r="I483" i="4"/>
  <c r="I485" i="4"/>
  <c r="I486" i="4"/>
  <c r="I487" i="4"/>
  <c r="I488" i="4"/>
  <c r="I489" i="4"/>
  <c r="I490" i="4"/>
  <c r="I494" i="4"/>
  <c r="I495" i="4"/>
  <c r="I496" i="4"/>
  <c r="I497" i="4"/>
  <c r="I499" i="4"/>
  <c r="I500" i="4"/>
  <c r="I501" i="4"/>
  <c r="I502" i="4"/>
  <c r="I503" i="4"/>
  <c r="I504" i="4"/>
  <c r="I505" i="4"/>
  <c r="I506" i="4"/>
  <c r="I507" i="4"/>
  <c r="I508" i="4"/>
  <c r="I510" i="4"/>
  <c r="I511" i="4"/>
  <c r="I512" i="4"/>
  <c r="I517" i="4"/>
  <c r="I518" i="4"/>
  <c r="I519" i="4"/>
  <c r="I19" i="4"/>
  <c r="H218" i="4" l="1"/>
  <c r="J218" i="4" s="1"/>
  <c r="H497" i="4" l="1"/>
  <c r="J497" i="4" s="1"/>
  <c r="H496" i="4"/>
  <c r="J496" i="4" s="1"/>
  <c r="H495" i="4"/>
  <c r="J495" i="4" s="1"/>
  <c r="H494" i="4"/>
  <c r="J494" i="4" s="1"/>
  <c r="H490" i="4"/>
  <c r="J490" i="4" s="1"/>
  <c r="H489" i="4"/>
  <c r="J489" i="4" s="1"/>
  <c r="H488" i="4"/>
  <c r="J488" i="4" s="1"/>
  <c r="H487" i="4"/>
  <c r="J487" i="4" s="1"/>
  <c r="H486" i="4"/>
  <c r="J486" i="4" s="1"/>
  <c r="H485" i="4"/>
  <c r="J485" i="4" s="1"/>
  <c r="H407" i="4" l="1"/>
  <c r="J407" i="4" s="1"/>
  <c r="H408" i="4"/>
  <c r="J408" i="4" s="1"/>
  <c r="H409" i="4"/>
  <c r="J409" i="4" s="1"/>
  <c r="H380" i="4"/>
  <c r="J380" i="4" s="1"/>
  <c r="H379" i="4"/>
  <c r="J379" i="4" s="1"/>
  <c r="H378" i="4"/>
  <c r="J378" i="4" s="1"/>
  <c r="H288" i="4"/>
  <c r="J288" i="4" s="1"/>
  <c r="H289" i="4"/>
  <c r="J289" i="4" s="1"/>
  <c r="H564" i="4"/>
  <c r="J564" i="4" s="1"/>
  <c r="H461" i="4" l="1"/>
  <c r="J461" i="4" s="1"/>
  <c r="H462" i="4"/>
  <c r="J462" i="4" s="1"/>
  <c r="H463" i="4"/>
  <c r="J463" i="4" s="1"/>
  <c r="H253" i="4"/>
  <c r="J253" i="4" s="1"/>
  <c r="H254" i="4"/>
  <c r="J254" i="4" s="1"/>
  <c r="H255" i="4"/>
  <c r="J255" i="4" s="1"/>
  <c r="H256" i="4"/>
  <c r="J256" i="4" s="1"/>
  <c r="H257" i="4"/>
  <c r="J257" i="4" s="1"/>
  <c r="H258" i="4"/>
  <c r="J258" i="4" s="1"/>
  <c r="H259" i="4"/>
  <c r="J259" i="4" s="1"/>
  <c r="H260" i="4"/>
  <c r="J260" i="4" s="1"/>
  <c r="H261" i="4"/>
  <c r="J261" i="4" s="1"/>
  <c r="H262" i="4"/>
  <c r="J262" i="4" s="1"/>
  <c r="H100" i="4" l="1"/>
  <c r="J100" i="4" s="1"/>
  <c r="H97" i="4"/>
  <c r="J97" i="4" s="1"/>
  <c r="H94" i="4"/>
  <c r="J94" i="4" s="1"/>
  <c r="H91" i="4"/>
  <c r="J91" i="4" s="1"/>
  <c r="H88" i="4"/>
  <c r="J88" i="4" s="1"/>
  <c r="H232" i="4"/>
  <c r="J232" i="4" s="1"/>
  <c r="H229" i="4"/>
  <c r="J229" i="4" s="1"/>
  <c r="H226" i="4"/>
  <c r="J226" i="4" s="1"/>
  <c r="H223" i="4"/>
  <c r="J223" i="4" s="1"/>
  <c r="H220" i="4"/>
  <c r="J220" i="4" s="1"/>
  <c r="H217" i="4"/>
  <c r="J217" i="4" s="1"/>
  <c r="H214" i="4"/>
  <c r="J214" i="4" s="1"/>
  <c r="H211" i="4"/>
  <c r="J211" i="4" s="1"/>
  <c r="H208" i="4"/>
  <c r="J208" i="4" s="1"/>
  <c r="H205" i="4"/>
  <c r="J205" i="4" s="1"/>
  <c r="H202" i="4"/>
  <c r="J202" i="4" s="1"/>
  <c r="H199" i="4"/>
  <c r="J199" i="4" s="1"/>
  <c r="H196" i="4"/>
  <c r="J196" i="4" s="1"/>
  <c r="H193" i="4"/>
  <c r="J193" i="4" s="1"/>
  <c r="H190" i="4"/>
  <c r="J190" i="4" s="1"/>
  <c r="H187" i="4"/>
  <c r="J187" i="4" s="1"/>
  <c r="H180" i="4"/>
  <c r="J180" i="4" s="1"/>
  <c r="H176" i="4"/>
  <c r="J176" i="4" s="1"/>
  <c r="H363" i="4"/>
  <c r="J363" i="4" s="1"/>
  <c r="H360" i="4"/>
  <c r="J360" i="4" s="1"/>
  <c r="H473" i="4" l="1"/>
  <c r="J473" i="4" s="1"/>
  <c r="H472" i="4"/>
  <c r="J472" i="4" s="1"/>
  <c r="H471" i="4"/>
  <c r="J471" i="4" s="1"/>
  <c r="H470" i="4"/>
  <c r="J470" i="4" s="1"/>
  <c r="H469" i="4"/>
  <c r="J469" i="4" s="1"/>
  <c r="H468" i="4"/>
  <c r="J468" i="4" s="1"/>
  <c r="H475" i="4"/>
  <c r="J475" i="4" s="1"/>
  <c r="H467" i="4"/>
  <c r="J467" i="4" s="1"/>
  <c r="H466" i="4"/>
  <c r="J466" i="4" s="1"/>
  <c r="H465" i="4"/>
  <c r="J465" i="4" s="1"/>
  <c r="H436" i="4"/>
  <c r="J436" i="4" s="1"/>
  <c r="H435" i="4"/>
  <c r="J435" i="4" s="1"/>
  <c r="H434" i="4"/>
  <c r="J434" i="4" s="1"/>
  <c r="H266" i="4"/>
  <c r="J266" i="4" s="1"/>
  <c r="H265" i="4"/>
  <c r="J265" i="4" s="1"/>
  <c r="H264" i="4"/>
  <c r="J264" i="4" s="1"/>
  <c r="H107" i="4"/>
  <c r="J107" i="4" s="1"/>
  <c r="H106" i="4"/>
  <c r="J106" i="4" s="1"/>
  <c r="H105" i="4"/>
  <c r="J105" i="4" s="1"/>
  <c r="H104" i="4"/>
  <c r="J104" i="4" s="1"/>
  <c r="H103" i="4"/>
  <c r="J103" i="4" s="1"/>
  <c r="H102" i="4"/>
  <c r="J102" i="4" s="1"/>
  <c r="H109" i="4"/>
  <c r="J109" i="4" s="1"/>
  <c r="H110" i="4"/>
  <c r="J110" i="4" s="1"/>
  <c r="H111" i="4"/>
  <c r="J111" i="4" s="1"/>
  <c r="H112" i="4"/>
  <c r="J112" i="4" s="1"/>
  <c r="H113" i="4"/>
  <c r="J113" i="4" s="1"/>
  <c r="H114" i="4"/>
  <c r="J114" i="4" s="1"/>
  <c r="H115" i="4"/>
  <c r="J115" i="4" s="1"/>
  <c r="H116" i="4"/>
  <c r="J116" i="4" s="1"/>
  <c r="H336" i="4" l="1"/>
  <c r="J336" i="4" s="1"/>
  <c r="H335" i="4"/>
  <c r="J335" i="4" s="1"/>
  <c r="H334" i="4"/>
  <c r="J334" i="4" s="1"/>
  <c r="H563" i="4" l="1"/>
  <c r="J563" i="4" s="1"/>
  <c r="H236" i="4" l="1"/>
  <c r="J236" i="4" s="1"/>
  <c r="H235" i="4"/>
  <c r="J235" i="4" s="1"/>
  <c r="H234" i="4"/>
  <c r="J234" i="4" s="1"/>
  <c r="H246" i="4"/>
  <c r="J246" i="4" s="1"/>
  <c r="H245" i="4"/>
  <c r="J245" i="4" s="1"/>
  <c r="H244" i="4"/>
  <c r="J244" i="4" s="1"/>
  <c r="H243" i="4"/>
  <c r="J243" i="4" s="1"/>
  <c r="H242" i="4"/>
  <c r="J242" i="4" s="1"/>
  <c r="H241" i="4"/>
  <c r="J241" i="4" s="1"/>
  <c r="H240" i="4"/>
  <c r="J240" i="4" s="1"/>
  <c r="H239" i="4"/>
  <c r="J239" i="4" s="1"/>
  <c r="H238" i="4"/>
  <c r="J238" i="4" s="1"/>
  <c r="H237" i="4"/>
  <c r="J237" i="4" s="1"/>
  <c r="H315" i="4" l="1"/>
  <c r="J315" i="4" s="1"/>
  <c r="H312" i="4"/>
  <c r="J312" i="4" s="1"/>
  <c r="H324" i="4"/>
  <c r="J324" i="4" s="1"/>
  <c r="H325" i="4"/>
  <c r="J325" i="4" s="1"/>
  <c r="H326" i="4"/>
  <c r="J326" i="4" s="1"/>
  <c r="H327" i="4"/>
  <c r="J327" i="4" s="1"/>
  <c r="H328" i="4"/>
  <c r="J328" i="4" s="1"/>
  <c r="H329" i="4"/>
  <c r="J329" i="4" s="1"/>
  <c r="H330" i="4"/>
  <c r="J330" i="4" s="1"/>
  <c r="H331" i="4"/>
  <c r="J331" i="4" s="1"/>
  <c r="H332" i="4"/>
  <c r="J332" i="4" s="1"/>
  <c r="H301" i="4"/>
  <c r="H302" i="4"/>
  <c r="H303" i="4"/>
  <c r="H304" i="4"/>
  <c r="H305" i="4"/>
  <c r="H306" i="4"/>
  <c r="H307" i="4"/>
  <c r="H308" i="4"/>
  <c r="H309" i="4"/>
  <c r="H310" i="4"/>
  <c r="J310" i="4" s="1"/>
  <c r="H311" i="4"/>
  <c r="J311" i="4" s="1"/>
  <c r="H313" i="4"/>
  <c r="J313" i="4" s="1"/>
  <c r="H314" i="4"/>
  <c r="J314" i="4" s="1"/>
  <c r="H316" i="4"/>
  <c r="J316" i="4" s="1"/>
  <c r="H317" i="4"/>
  <c r="J317" i="4" s="1"/>
  <c r="H318" i="4"/>
  <c r="J318" i="4" s="1"/>
  <c r="H319" i="4"/>
  <c r="J319" i="4" s="1"/>
  <c r="H300" i="4"/>
  <c r="H299" i="4"/>
  <c r="H323" i="4"/>
  <c r="J323" i="4" s="1"/>
  <c r="H298" i="4"/>
  <c r="H186" i="4"/>
  <c r="J186" i="4" s="1"/>
  <c r="H179" i="4"/>
  <c r="J179" i="4" s="1"/>
  <c r="H175" i="4"/>
  <c r="J175" i="4" s="1"/>
  <c r="H458" i="4"/>
  <c r="J458" i="4" s="1"/>
  <c r="H459" i="4"/>
  <c r="J459" i="4" s="1"/>
  <c r="H460" i="4"/>
  <c r="J460" i="4" s="1"/>
  <c r="A18" i="4"/>
  <c r="H552" i="4"/>
  <c r="J552" i="4" s="1"/>
  <c r="H545" i="4"/>
  <c r="J545" i="4" s="1"/>
  <c r="H534" i="4"/>
  <c r="J534" i="4" s="1"/>
  <c r="H527" i="4"/>
  <c r="J527" i="4" s="1"/>
  <c r="H432" i="4"/>
  <c r="J432" i="4" s="1"/>
  <c r="H431" i="4"/>
  <c r="J431" i="4" s="1"/>
  <c r="H430" i="4"/>
  <c r="J430" i="4" s="1"/>
  <c r="H562" i="4"/>
  <c r="J562" i="4" s="1"/>
  <c r="H269" i="4"/>
  <c r="J269" i="4" s="1"/>
  <c r="H268" i="4"/>
  <c r="J268" i="4" s="1"/>
  <c r="H267" i="4"/>
  <c r="J267" i="4" s="1"/>
  <c r="H166" i="4"/>
  <c r="J166" i="4" s="1"/>
  <c r="H165" i="4"/>
  <c r="J165" i="4" s="1"/>
  <c r="H164" i="4"/>
  <c r="J164" i="4" s="1"/>
  <c r="A19" i="4"/>
  <c r="H295" i="4"/>
  <c r="H294" i="4"/>
  <c r="H24" i="4"/>
  <c r="J24" i="4" s="1"/>
  <c r="H23" i="4"/>
  <c r="J23" i="4" s="1"/>
  <c r="H22" i="4"/>
  <c r="J22" i="4" s="1"/>
  <c r="H21" i="4"/>
  <c r="J21" i="4" s="1"/>
  <c r="H20" i="4"/>
  <c r="J20" i="4" s="1"/>
  <c r="H19" i="4"/>
  <c r="H483" i="4"/>
  <c r="J483" i="4" s="1"/>
  <c r="H482" i="4"/>
  <c r="J482" i="4" s="1"/>
  <c r="H481" i="4"/>
  <c r="J481" i="4" s="1"/>
  <c r="H429" i="4"/>
  <c r="J429" i="4" s="1"/>
  <c r="H428" i="4"/>
  <c r="J428" i="4" s="1"/>
  <c r="H427" i="4"/>
  <c r="J427" i="4" s="1"/>
  <c r="H83" i="4"/>
  <c r="J83" i="4" s="1"/>
  <c r="H82" i="4"/>
  <c r="J82" i="4" s="1"/>
  <c r="H518" i="4"/>
  <c r="J518" i="4" s="1"/>
  <c r="H519" i="4"/>
  <c r="J519" i="4" s="1"/>
  <c r="H517" i="4"/>
  <c r="J517" i="4" s="1"/>
  <c r="H522" i="4"/>
  <c r="J522" i="4" s="1"/>
  <c r="H523" i="4"/>
  <c r="J523" i="4" s="1"/>
  <c r="H524" i="4"/>
  <c r="J524" i="4" s="1"/>
  <c r="H525" i="4"/>
  <c r="J525" i="4" s="1"/>
  <c r="H526" i="4"/>
  <c r="J526" i="4" s="1"/>
  <c r="H528" i="4"/>
  <c r="J528" i="4" s="1"/>
  <c r="H529" i="4"/>
  <c r="J529" i="4" s="1"/>
  <c r="H530" i="4"/>
  <c r="J530" i="4" s="1"/>
  <c r="H531" i="4"/>
  <c r="J531" i="4" s="1"/>
  <c r="H532" i="4"/>
  <c r="J532" i="4" s="1"/>
  <c r="H533" i="4"/>
  <c r="J533" i="4" s="1"/>
  <c r="H535" i="4"/>
  <c r="J535" i="4" s="1"/>
  <c r="H536" i="4"/>
  <c r="J536" i="4" s="1"/>
  <c r="H537" i="4"/>
  <c r="J537" i="4" s="1"/>
  <c r="H538" i="4"/>
  <c r="J538" i="4" s="1"/>
  <c r="H539" i="4"/>
  <c r="J539" i="4" s="1"/>
  <c r="H540" i="4"/>
  <c r="J540" i="4" s="1"/>
  <c r="H541" i="4"/>
  <c r="J541" i="4" s="1"/>
  <c r="H542" i="4"/>
  <c r="J542" i="4" s="1"/>
  <c r="H543" i="4"/>
  <c r="J543" i="4" s="1"/>
  <c r="H544" i="4"/>
  <c r="J544" i="4" s="1"/>
  <c r="H546" i="4"/>
  <c r="J546" i="4" s="1"/>
  <c r="H547" i="4"/>
  <c r="J547" i="4" s="1"/>
  <c r="H548" i="4"/>
  <c r="J548" i="4" s="1"/>
  <c r="H549" i="4"/>
  <c r="J549" i="4" s="1"/>
  <c r="H550" i="4"/>
  <c r="J550" i="4" s="1"/>
  <c r="H551" i="4"/>
  <c r="J551" i="4" s="1"/>
  <c r="H553" i="4"/>
  <c r="J553" i="4" s="1"/>
  <c r="H554" i="4"/>
  <c r="J554" i="4" s="1"/>
  <c r="H555" i="4"/>
  <c r="J555" i="4" s="1"/>
  <c r="H556" i="4"/>
  <c r="J556" i="4" s="1"/>
  <c r="H557" i="4"/>
  <c r="J557" i="4" s="1"/>
  <c r="H558" i="4"/>
  <c r="J558" i="4" s="1"/>
  <c r="H521" i="4"/>
  <c r="J521" i="4" s="1"/>
  <c r="H511" i="4"/>
  <c r="J511" i="4" s="1"/>
  <c r="H512" i="4"/>
  <c r="J512" i="4" s="1"/>
  <c r="H510" i="4"/>
  <c r="J510" i="4" s="1"/>
  <c r="H500" i="4"/>
  <c r="J500" i="4" s="1"/>
  <c r="H501" i="4"/>
  <c r="J501" i="4" s="1"/>
  <c r="H502" i="4"/>
  <c r="J502" i="4" s="1"/>
  <c r="H503" i="4"/>
  <c r="J503" i="4" s="1"/>
  <c r="H504" i="4"/>
  <c r="J504" i="4" s="1"/>
  <c r="H505" i="4"/>
  <c r="J505" i="4" s="1"/>
  <c r="H506" i="4"/>
  <c r="J506" i="4" s="1"/>
  <c r="H507" i="4"/>
  <c r="J507" i="4" s="1"/>
  <c r="H508" i="4"/>
  <c r="J508" i="4" s="1"/>
  <c r="H499" i="4"/>
  <c r="J499" i="4" s="1"/>
  <c r="H476" i="4"/>
  <c r="J476" i="4" s="1"/>
  <c r="H477" i="4"/>
  <c r="J477" i="4" s="1"/>
  <c r="H478" i="4"/>
  <c r="J478" i="4" s="1"/>
  <c r="H479" i="4"/>
  <c r="J479" i="4" s="1"/>
  <c r="H480" i="4"/>
  <c r="J480" i="4" s="1"/>
  <c r="H438" i="4"/>
  <c r="J438" i="4" s="1"/>
  <c r="H439" i="4"/>
  <c r="J439" i="4" s="1"/>
  <c r="H440" i="4"/>
  <c r="J440" i="4" s="1"/>
  <c r="H441" i="4"/>
  <c r="J441" i="4" s="1"/>
  <c r="H442" i="4"/>
  <c r="J442" i="4" s="1"/>
  <c r="H443" i="4"/>
  <c r="J443" i="4" s="1"/>
  <c r="H444" i="4"/>
  <c r="J444" i="4" s="1"/>
  <c r="H445" i="4"/>
  <c r="J445" i="4" s="1"/>
  <c r="H446" i="4"/>
  <c r="J446" i="4" s="1"/>
  <c r="H447" i="4"/>
  <c r="J447" i="4" s="1"/>
  <c r="H448" i="4"/>
  <c r="J448" i="4" s="1"/>
  <c r="H449" i="4"/>
  <c r="J449" i="4" s="1"/>
  <c r="H450" i="4"/>
  <c r="J450" i="4" s="1"/>
  <c r="H451" i="4"/>
  <c r="J451" i="4" s="1"/>
  <c r="H452" i="4"/>
  <c r="J452" i="4" s="1"/>
  <c r="H453" i="4"/>
  <c r="J453" i="4" s="1"/>
  <c r="H454" i="4"/>
  <c r="J454" i="4" s="1"/>
  <c r="H455" i="4"/>
  <c r="J455" i="4" s="1"/>
  <c r="H456" i="4"/>
  <c r="J456" i="4" s="1"/>
  <c r="H457" i="4"/>
  <c r="J457" i="4" s="1"/>
  <c r="H437" i="4"/>
  <c r="J437" i="4" s="1"/>
  <c r="H415" i="4"/>
  <c r="J415" i="4" s="1"/>
  <c r="H416" i="4"/>
  <c r="J416" i="4" s="1"/>
  <c r="H417" i="4"/>
  <c r="J417" i="4" s="1"/>
  <c r="H418" i="4"/>
  <c r="J418" i="4" s="1"/>
  <c r="H419" i="4"/>
  <c r="J419" i="4" s="1"/>
  <c r="H420" i="4"/>
  <c r="J420" i="4" s="1"/>
  <c r="H421" i="4"/>
  <c r="J421" i="4" s="1"/>
  <c r="H422" i="4"/>
  <c r="J422" i="4" s="1"/>
  <c r="H423" i="4"/>
  <c r="J423" i="4" s="1"/>
  <c r="H424" i="4"/>
  <c r="J424" i="4" s="1"/>
  <c r="H425" i="4"/>
  <c r="J425" i="4" s="1"/>
  <c r="H414" i="4"/>
  <c r="J414" i="4" s="1"/>
  <c r="H399" i="4"/>
  <c r="J399" i="4" s="1"/>
  <c r="H400" i="4"/>
  <c r="J400" i="4" s="1"/>
  <c r="H401" i="4"/>
  <c r="J401" i="4" s="1"/>
  <c r="H402" i="4"/>
  <c r="J402" i="4" s="1"/>
  <c r="H403" i="4"/>
  <c r="J403" i="4" s="1"/>
  <c r="H404" i="4"/>
  <c r="J404" i="4" s="1"/>
  <c r="H405" i="4"/>
  <c r="J405" i="4" s="1"/>
  <c r="H406" i="4"/>
  <c r="J406" i="4" s="1"/>
  <c r="H410" i="4"/>
  <c r="J410" i="4" s="1"/>
  <c r="H411" i="4"/>
  <c r="J411" i="4" s="1"/>
  <c r="H412" i="4"/>
  <c r="J412" i="4" s="1"/>
  <c r="H398" i="4"/>
  <c r="J398" i="4" s="1"/>
  <c r="H383" i="4"/>
  <c r="J383" i="4" s="1"/>
  <c r="H384" i="4"/>
  <c r="J384" i="4" s="1"/>
  <c r="H385" i="4"/>
  <c r="J385" i="4" s="1"/>
  <c r="H386" i="4"/>
  <c r="J386" i="4" s="1"/>
  <c r="H387" i="4"/>
  <c r="J387" i="4" s="1"/>
  <c r="H388" i="4"/>
  <c r="J388" i="4" s="1"/>
  <c r="H389" i="4"/>
  <c r="J389" i="4" s="1"/>
  <c r="H390" i="4"/>
  <c r="J390" i="4" s="1"/>
  <c r="H391" i="4"/>
  <c r="J391" i="4" s="1"/>
  <c r="H392" i="4"/>
  <c r="J392" i="4" s="1"/>
  <c r="H393" i="4"/>
  <c r="J393" i="4" s="1"/>
  <c r="H394" i="4"/>
  <c r="J394" i="4" s="1"/>
  <c r="H395" i="4"/>
  <c r="J395" i="4" s="1"/>
  <c r="H396" i="4"/>
  <c r="J396" i="4" s="1"/>
  <c r="H382" i="4"/>
  <c r="J382" i="4" s="1"/>
  <c r="H366" i="4"/>
  <c r="J366" i="4" s="1"/>
  <c r="H367" i="4"/>
  <c r="J367" i="4" s="1"/>
  <c r="H368" i="4"/>
  <c r="J368" i="4" s="1"/>
  <c r="H369" i="4"/>
  <c r="J369" i="4" s="1"/>
  <c r="H370" i="4"/>
  <c r="J370" i="4" s="1"/>
  <c r="H371" i="4"/>
  <c r="J371" i="4" s="1"/>
  <c r="H372" i="4"/>
  <c r="J372" i="4" s="1"/>
  <c r="H373" i="4"/>
  <c r="J373" i="4" s="1"/>
  <c r="H374" i="4"/>
  <c r="J374" i="4" s="1"/>
  <c r="H375" i="4"/>
  <c r="J375" i="4" s="1"/>
  <c r="H376" i="4"/>
  <c r="J376" i="4" s="1"/>
  <c r="H365" i="4"/>
  <c r="J365" i="4" s="1"/>
  <c r="H338" i="4"/>
  <c r="J338" i="4" s="1"/>
  <c r="H339" i="4"/>
  <c r="J339" i="4" s="1"/>
  <c r="H340" i="4"/>
  <c r="J340" i="4" s="1"/>
  <c r="H341" i="4"/>
  <c r="J341" i="4" s="1"/>
  <c r="H342" i="4"/>
  <c r="J342" i="4" s="1"/>
  <c r="H343" i="4"/>
  <c r="J343" i="4" s="1"/>
  <c r="H344" i="4"/>
  <c r="J344" i="4" s="1"/>
  <c r="H345" i="4"/>
  <c r="J345" i="4" s="1"/>
  <c r="H346" i="4"/>
  <c r="J346" i="4" s="1"/>
  <c r="H347" i="4"/>
  <c r="J347" i="4" s="1"/>
  <c r="H348" i="4"/>
  <c r="J348" i="4" s="1"/>
  <c r="H349" i="4"/>
  <c r="J349" i="4" s="1"/>
  <c r="H350" i="4"/>
  <c r="J350" i="4" s="1"/>
  <c r="H351" i="4"/>
  <c r="J351" i="4" s="1"/>
  <c r="H352" i="4"/>
  <c r="J352" i="4" s="1"/>
  <c r="H353" i="4"/>
  <c r="J353" i="4" s="1"/>
  <c r="H354" i="4"/>
  <c r="J354" i="4" s="1"/>
  <c r="H355" i="4"/>
  <c r="J355" i="4" s="1"/>
  <c r="H356" i="4"/>
  <c r="J356" i="4" s="1"/>
  <c r="H357" i="4"/>
  <c r="J357" i="4" s="1"/>
  <c r="H358" i="4"/>
  <c r="J358" i="4" s="1"/>
  <c r="H359" i="4"/>
  <c r="J359" i="4" s="1"/>
  <c r="H361" i="4"/>
  <c r="J361" i="4" s="1"/>
  <c r="H362" i="4"/>
  <c r="J362" i="4" s="1"/>
  <c r="H337" i="4"/>
  <c r="J337" i="4" s="1"/>
  <c r="H271" i="4"/>
  <c r="J271" i="4" s="1"/>
  <c r="H272" i="4"/>
  <c r="J272" i="4" s="1"/>
  <c r="H273" i="4"/>
  <c r="J273" i="4" s="1"/>
  <c r="H274" i="4"/>
  <c r="J274" i="4" s="1"/>
  <c r="H276" i="4"/>
  <c r="J276" i="4" s="1"/>
  <c r="H277" i="4"/>
  <c r="J277" i="4" s="1"/>
  <c r="H279" i="4"/>
  <c r="J279" i="4" s="1"/>
  <c r="H280" i="4"/>
  <c r="J280" i="4" s="1"/>
  <c r="H282" i="4"/>
  <c r="J282" i="4" s="1"/>
  <c r="H283" i="4"/>
  <c r="J283" i="4" s="1"/>
  <c r="H285" i="4"/>
  <c r="J285" i="4" s="1"/>
  <c r="H286" i="4"/>
  <c r="J286" i="4" s="1"/>
  <c r="H270" i="4"/>
  <c r="J270" i="4" s="1"/>
  <c r="H141" i="4"/>
  <c r="J141" i="4" s="1"/>
  <c r="H142" i="4"/>
  <c r="J142" i="4" s="1"/>
  <c r="H143" i="4"/>
  <c r="J143" i="4" s="1"/>
  <c r="H144" i="4"/>
  <c r="J144" i="4" s="1"/>
  <c r="H145" i="4"/>
  <c r="J145" i="4" s="1"/>
  <c r="H146" i="4"/>
  <c r="J146" i="4" s="1"/>
  <c r="H147" i="4"/>
  <c r="J147" i="4" s="1"/>
  <c r="H148" i="4"/>
  <c r="J148" i="4" s="1"/>
  <c r="H149" i="4"/>
  <c r="J149" i="4" s="1"/>
  <c r="H150" i="4"/>
  <c r="J150" i="4" s="1"/>
  <c r="H151" i="4"/>
  <c r="J151" i="4" s="1"/>
  <c r="H152" i="4"/>
  <c r="J152" i="4" s="1"/>
  <c r="H153" i="4"/>
  <c r="J153" i="4" s="1"/>
  <c r="H154" i="4"/>
  <c r="J154" i="4" s="1"/>
  <c r="H155" i="4"/>
  <c r="J155" i="4" s="1"/>
  <c r="H156" i="4"/>
  <c r="J156" i="4" s="1"/>
  <c r="H157" i="4"/>
  <c r="J157" i="4" s="1"/>
  <c r="H158" i="4"/>
  <c r="J158" i="4" s="1"/>
  <c r="H159" i="4"/>
  <c r="J159" i="4" s="1"/>
  <c r="H160" i="4"/>
  <c r="J160" i="4" s="1"/>
  <c r="H161" i="4"/>
  <c r="J161" i="4" s="1"/>
  <c r="H162" i="4"/>
  <c r="J162" i="4" s="1"/>
  <c r="H163" i="4"/>
  <c r="J163" i="4" s="1"/>
  <c r="H167" i="4"/>
  <c r="J167" i="4" s="1"/>
  <c r="H168" i="4"/>
  <c r="J168" i="4" s="1"/>
  <c r="H169" i="4"/>
  <c r="J169" i="4" s="1"/>
  <c r="H170" i="4"/>
  <c r="J170" i="4" s="1"/>
  <c r="H171" i="4"/>
  <c r="J171" i="4" s="1"/>
  <c r="H172" i="4"/>
  <c r="J172" i="4" s="1"/>
  <c r="H173" i="4"/>
  <c r="J173" i="4" s="1"/>
  <c r="H174" i="4"/>
  <c r="J174" i="4" s="1"/>
  <c r="H177" i="4"/>
  <c r="J177" i="4" s="1"/>
  <c r="H178" i="4"/>
  <c r="J178" i="4" s="1"/>
  <c r="H184" i="4"/>
  <c r="J184" i="4" s="1"/>
  <c r="H185" i="4"/>
  <c r="J185" i="4" s="1"/>
  <c r="H188" i="4"/>
  <c r="J188" i="4" s="1"/>
  <c r="H189" i="4"/>
  <c r="J189" i="4" s="1"/>
  <c r="H191" i="4"/>
  <c r="J191" i="4" s="1"/>
  <c r="H192" i="4"/>
  <c r="J192" i="4" s="1"/>
  <c r="H194" i="4"/>
  <c r="J194" i="4" s="1"/>
  <c r="H195" i="4"/>
  <c r="J195" i="4" s="1"/>
  <c r="H197" i="4"/>
  <c r="J197" i="4" s="1"/>
  <c r="H198" i="4"/>
  <c r="J198" i="4" s="1"/>
  <c r="H200" i="4"/>
  <c r="J200" i="4" s="1"/>
  <c r="H201" i="4"/>
  <c r="J201" i="4" s="1"/>
  <c r="H203" i="4"/>
  <c r="J203" i="4" s="1"/>
  <c r="H204" i="4"/>
  <c r="J204" i="4" s="1"/>
  <c r="H206" i="4"/>
  <c r="J206" i="4" s="1"/>
  <c r="H207" i="4"/>
  <c r="J207" i="4" s="1"/>
  <c r="H209" i="4"/>
  <c r="J209" i="4" s="1"/>
  <c r="H210" i="4"/>
  <c r="J210" i="4" s="1"/>
  <c r="H212" i="4"/>
  <c r="J212" i="4" s="1"/>
  <c r="H213" i="4"/>
  <c r="J213" i="4" s="1"/>
  <c r="H215" i="4"/>
  <c r="J215" i="4" s="1"/>
  <c r="H216" i="4"/>
  <c r="J216" i="4" s="1"/>
  <c r="H219" i="4"/>
  <c r="J219" i="4" s="1"/>
  <c r="H221" i="4"/>
  <c r="J221" i="4" s="1"/>
  <c r="H222" i="4"/>
  <c r="J222" i="4" s="1"/>
  <c r="H224" i="4"/>
  <c r="J224" i="4" s="1"/>
  <c r="H225" i="4"/>
  <c r="J225" i="4" s="1"/>
  <c r="H227" i="4"/>
  <c r="J227" i="4" s="1"/>
  <c r="H228" i="4"/>
  <c r="J228" i="4" s="1"/>
  <c r="H230" i="4"/>
  <c r="J230" i="4" s="1"/>
  <c r="H231" i="4"/>
  <c r="J231" i="4" s="1"/>
  <c r="H140" i="4"/>
  <c r="J140" i="4" s="1"/>
  <c r="H117" i="4"/>
  <c r="J117" i="4" s="1"/>
  <c r="H118" i="4"/>
  <c r="J118" i="4" s="1"/>
  <c r="H119" i="4"/>
  <c r="J119" i="4" s="1"/>
  <c r="H120" i="4"/>
  <c r="J120" i="4" s="1"/>
  <c r="H121" i="4"/>
  <c r="J121" i="4" s="1"/>
  <c r="H122" i="4"/>
  <c r="J122" i="4" s="1"/>
  <c r="H123" i="4"/>
  <c r="J123" i="4" s="1"/>
  <c r="H124" i="4"/>
  <c r="J124" i="4" s="1"/>
  <c r="H125" i="4"/>
  <c r="J125" i="4" s="1"/>
  <c r="H126" i="4"/>
  <c r="J126" i="4" s="1"/>
  <c r="H127" i="4"/>
  <c r="J127" i="4" s="1"/>
  <c r="H128" i="4"/>
  <c r="J128" i="4" s="1"/>
  <c r="H129" i="4"/>
  <c r="J129" i="4" s="1"/>
  <c r="H130" i="4"/>
  <c r="J130" i="4" s="1"/>
  <c r="H131" i="4"/>
  <c r="J131" i="4" s="1"/>
  <c r="H132" i="4"/>
  <c r="J132" i="4" s="1"/>
  <c r="H133" i="4"/>
  <c r="J133" i="4" s="1"/>
  <c r="H134" i="4"/>
  <c r="J134" i="4" s="1"/>
  <c r="H135" i="4"/>
  <c r="J135" i="4" s="1"/>
  <c r="H26" i="4"/>
  <c r="J26" i="4" s="1"/>
  <c r="H27" i="4"/>
  <c r="J27" i="4" s="1"/>
  <c r="H28" i="4"/>
  <c r="J28" i="4" s="1"/>
  <c r="H29" i="4"/>
  <c r="J29" i="4" s="1"/>
  <c r="H30" i="4"/>
  <c r="J30" i="4" s="1"/>
  <c r="H31" i="4"/>
  <c r="J31" i="4" s="1"/>
  <c r="H32" i="4"/>
  <c r="J32" i="4" s="1"/>
  <c r="H33" i="4"/>
  <c r="J33" i="4" s="1"/>
  <c r="H34" i="4"/>
  <c r="J34" i="4" s="1"/>
  <c r="H35" i="4"/>
  <c r="J35" i="4" s="1"/>
  <c r="H36" i="4"/>
  <c r="J36" i="4" s="1"/>
  <c r="H37" i="4"/>
  <c r="J37" i="4" s="1"/>
  <c r="H38" i="4"/>
  <c r="J38" i="4" s="1"/>
  <c r="H39" i="4"/>
  <c r="J39" i="4" s="1"/>
  <c r="H40" i="4"/>
  <c r="J40" i="4" s="1"/>
  <c r="H41" i="4"/>
  <c r="J41" i="4" s="1"/>
  <c r="H42" i="4"/>
  <c r="J42" i="4" s="1"/>
  <c r="H43" i="4"/>
  <c r="J43" i="4" s="1"/>
  <c r="H44" i="4"/>
  <c r="J44" i="4" s="1"/>
  <c r="H45" i="4"/>
  <c r="J45" i="4" s="1"/>
  <c r="H46" i="4"/>
  <c r="J46" i="4" s="1"/>
  <c r="H47" i="4"/>
  <c r="J47" i="4" s="1"/>
  <c r="H48" i="4"/>
  <c r="J48" i="4" s="1"/>
  <c r="H49" i="4"/>
  <c r="J49" i="4" s="1"/>
  <c r="H50" i="4"/>
  <c r="J50" i="4" s="1"/>
  <c r="H51" i="4"/>
  <c r="J51" i="4" s="1"/>
  <c r="H52" i="4"/>
  <c r="J52" i="4" s="1"/>
  <c r="H53" i="4"/>
  <c r="J53" i="4" s="1"/>
  <c r="H54" i="4"/>
  <c r="J54" i="4" s="1"/>
  <c r="H55" i="4"/>
  <c r="J55" i="4" s="1"/>
  <c r="H56" i="4"/>
  <c r="J56" i="4" s="1"/>
  <c r="H57" i="4"/>
  <c r="J57" i="4" s="1"/>
  <c r="H58" i="4"/>
  <c r="J58" i="4" s="1"/>
  <c r="H59" i="4"/>
  <c r="J59" i="4" s="1"/>
  <c r="H60" i="4"/>
  <c r="J60" i="4" s="1"/>
  <c r="H61" i="4"/>
  <c r="J61" i="4" s="1"/>
  <c r="H62" i="4"/>
  <c r="J62" i="4" s="1"/>
  <c r="H63" i="4"/>
  <c r="J63" i="4" s="1"/>
  <c r="H64" i="4"/>
  <c r="J64" i="4" s="1"/>
  <c r="H65" i="4"/>
  <c r="J65" i="4" s="1"/>
  <c r="H66" i="4"/>
  <c r="J66" i="4" s="1"/>
  <c r="H67" i="4"/>
  <c r="J67" i="4" s="1"/>
  <c r="H68" i="4"/>
  <c r="J68" i="4" s="1"/>
  <c r="H69" i="4"/>
  <c r="J69" i="4" s="1"/>
  <c r="H70" i="4"/>
  <c r="J70" i="4" s="1"/>
  <c r="H71" i="4"/>
  <c r="J71" i="4" s="1"/>
  <c r="H72" i="4"/>
  <c r="J72" i="4" s="1"/>
  <c r="H73" i="4"/>
  <c r="J73" i="4" s="1"/>
  <c r="H74" i="4"/>
  <c r="J74" i="4" s="1"/>
  <c r="H75" i="4"/>
  <c r="J75" i="4" s="1"/>
  <c r="H76" i="4"/>
  <c r="J76" i="4" s="1"/>
  <c r="H77" i="4"/>
  <c r="J77" i="4" s="1"/>
  <c r="H78" i="4"/>
  <c r="J78" i="4" s="1"/>
  <c r="H79" i="4"/>
  <c r="J79" i="4" s="1"/>
  <c r="H80" i="4"/>
  <c r="J80" i="4" s="1"/>
  <c r="H81" i="4"/>
  <c r="J81" i="4" s="1"/>
  <c r="H84" i="4"/>
  <c r="J84" i="4" s="1"/>
  <c r="H85" i="4"/>
  <c r="J85" i="4" s="1"/>
  <c r="H86" i="4"/>
  <c r="J86" i="4" s="1"/>
  <c r="H87" i="4"/>
  <c r="J87" i="4" s="1"/>
  <c r="H89" i="4"/>
  <c r="J89" i="4" s="1"/>
  <c r="H90" i="4"/>
  <c r="J90" i="4" s="1"/>
  <c r="H92" i="4"/>
  <c r="J92" i="4" s="1"/>
  <c r="H93" i="4"/>
  <c r="J93" i="4" s="1"/>
  <c r="H95" i="4"/>
  <c r="J95" i="4" s="1"/>
  <c r="H96" i="4"/>
  <c r="J96" i="4" s="1"/>
  <c r="H98" i="4"/>
  <c r="J98" i="4" s="1"/>
  <c r="H99" i="4"/>
  <c r="J99" i="4" s="1"/>
  <c r="H25" i="4"/>
  <c r="J25" i="4" s="1"/>
  <c r="H14" i="4" l="1"/>
  <c r="H15" i="4" s="1"/>
  <c r="H16" i="4" s="1"/>
  <c r="J307" i="4"/>
  <c r="J306" i="4"/>
  <c r="J304" i="4"/>
  <c r="J302" i="4"/>
  <c r="J298" i="4"/>
  <c r="J300" i="4"/>
  <c r="J305" i="4"/>
  <c r="J303" i="4"/>
  <c r="J301" i="4"/>
  <c r="J299" i="4"/>
  <c r="J309" i="4"/>
  <c r="J308" i="4"/>
  <c r="J19" i="4"/>
  <c r="J16"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Tech</author>
  </authors>
  <commentList>
    <comment ref="S17" authorId="0" shapeId="0" xr:uid="{FD760FC2-FAE6-4D97-AD2D-6408EE6D8FCC}">
      <text>
        <r>
          <rPr>
            <b/>
            <sz val="9"/>
            <color indexed="81"/>
            <rFont val="Tahoma"/>
            <family val="2"/>
          </rPr>
          <t>Tech:</t>
        </r>
        <r>
          <rPr>
            <sz val="9"/>
            <color indexed="81"/>
            <rFont val="Tahoma"/>
            <family val="2"/>
          </rPr>
          <t xml:space="preserve">
Manufacturing tollerance +/-1% not included.
</t>
        </r>
      </text>
    </comment>
  </commentList>
</comments>
</file>

<file path=xl/sharedStrings.xml><?xml version="1.0" encoding="utf-8"?>
<sst xmlns="http://schemas.openxmlformats.org/spreadsheetml/2006/main" count="2037" uniqueCount="1119">
  <si>
    <t xml:space="preserve">available </t>
  </si>
  <si>
    <t>U-bit T40-3 BitsCard</t>
  </si>
  <si>
    <t>B00240030X</t>
  </si>
  <si>
    <t>U-bit T40-3 BitsPkg</t>
  </si>
  <si>
    <t>B00240030W</t>
  </si>
  <si>
    <t>U-bit T40-2 BitsCard</t>
  </si>
  <si>
    <t>B00240020X</t>
  </si>
  <si>
    <t>U-bit T40-2 BitsPkg</t>
  </si>
  <si>
    <t>B00240020W</t>
  </si>
  <si>
    <t>U-bit T40-1 BitsCard</t>
  </si>
  <si>
    <t>B00240010X</t>
  </si>
  <si>
    <t>U-bit T40-1 BitsPkg</t>
  </si>
  <si>
    <t>B00240010W</t>
  </si>
  <si>
    <t>U-bit T30-3 BitsCard</t>
  </si>
  <si>
    <t>B00230030X</t>
  </si>
  <si>
    <t>U-bit T30-3 BitsPkg</t>
  </si>
  <si>
    <t>B00230030W</t>
  </si>
  <si>
    <t>U-bit T30-2 BitsCard</t>
  </si>
  <si>
    <t>B00230020X</t>
  </si>
  <si>
    <t>U-bit T30-2 BitsPkg</t>
  </si>
  <si>
    <t>B00230020W</t>
  </si>
  <si>
    <t>U-bit T30-1 BitsCard</t>
  </si>
  <si>
    <t>B00230010X</t>
  </si>
  <si>
    <t>U-bit T30-1 BitsPkg</t>
  </si>
  <si>
    <t>B00230010W</t>
  </si>
  <si>
    <t>U-bit T25-3 BitsCard</t>
  </si>
  <si>
    <t>B00225030X</t>
  </si>
  <si>
    <t>U-bit T25-3 BitsPkg</t>
  </si>
  <si>
    <t>B00225030W</t>
  </si>
  <si>
    <t>U-bit T25-2 BitsCard</t>
  </si>
  <si>
    <t>B00225020X</t>
  </si>
  <si>
    <t>U-bit T25-2 BitsPkg</t>
  </si>
  <si>
    <t>B00225020W</t>
  </si>
  <si>
    <t>U-bit T25-1 BitsCard</t>
  </si>
  <si>
    <t>B00225010X</t>
  </si>
  <si>
    <t>U-bit T25-1 BitsPkg</t>
  </si>
  <si>
    <t>B00225010W</t>
  </si>
  <si>
    <t>U-bit T15-3 BitsCard</t>
  </si>
  <si>
    <t>B00215030X</t>
  </si>
  <si>
    <t>U-bit T15-3 BitsPkg</t>
  </si>
  <si>
    <t>B00215030W</t>
  </si>
  <si>
    <t>U-bit T15-2 BitsCard</t>
  </si>
  <si>
    <t>B00215020X</t>
  </si>
  <si>
    <t>U-bit T15-2 BitsPkg</t>
  </si>
  <si>
    <t>B00215020W</t>
  </si>
  <si>
    <t>U-bit T15-1 BitsCard</t>
  </si>
  <si>
    <t>B00215010X</t>
  </si>
  <si>
    <t>U-bit T15-1 BitsPkg</t>
  </si>
  <si>
    <t>B00215010W</t>
  </si>
  <si>
    <t>U-bit T10-3 BitsCard</t>
  </si>
  <si>
    <t>B00210030X</t>
  </si>
  <si>
    <t>U-bit T10-3 BitsPkg</t>
  </si>
  <si>
    <t>B00210030W</t>
  </si>
  <si>
    <t>U-bit T10-2 BitsCard</t>
  </si>
  <si>
    <t>B00210020X</t>
  </si>
  <si>
    <t>U-bit T10-2 BitsPkg</t>
  </si>
  <si>
    <t>B00210020W</t>
  </si>
  <si>
    <t>U-bit T10-1 BitsCard</t>
  </si>
  <si>
    <t>B00210010X</t>
  </si>
  <si>
    <t>U-bit T10-1 BitsPkg</t>
  </si>
  <si>
    <t>B00210010W</t>
  </si>
  <si>
    <t>U-bit</t>
  </si>
  <si>
    <t xml:space="preserve">TopStar Crown Bit </t>
  </si>
  <si>
    <t>B00250000Z</t>
  </si>
  <si>
    <t>TopStar 3"1/8 TopStarPkg</t>
  </si>
  <si>
    <t>T00103125H</t>
  </si>
  <si>
    <t>T00103125T</t>
  </si>
  <si>
    <t>TopStar 2"1/2 TopStarPkg</t>
  </si>
  <si>
    <t>T00102500H</t>
  </si>
  <si>
    <t>T00102500T</t>
  </si>
  <si>
    <t>TopStar</t>
  </si>
  <si>
    <t>J08101250P</t>
  </si>
  <si>
    <t>J08101250H</t>
  </si>
  <si>
    <t>J08101250B</t>
  </si>
  <si>
    <t>C08103125P</t>
  </si>
  <si>
    <t>C08103125H</t>
  </si>
  <si>
    <t>C08103125B</t>
  </si>
  <si>
    <t>C08102750P</t>
  </si>
  <si>
    <t>C08102750H</t>
  </si>
  <si>
    <t>C08102750B</t>
  </si>
  <si>
    <t>C08102500P</t>
  </si>
  <si>
    <t>C08102500H</t>
  </si>
  <si>
    <t>C08102500B</t>
  </si>
  <si>
    <t>C08101500P</t>
  </si>
  <si>
    <t>C08101500H</t>
  </si>
  <si>
    <t>C08101500B</t>
  </si>
  <si>
    <t>C08101250P</t>
  </si>
  <si>
    <t>C08101250H</t>
  </si>
  <si>
    <t>C08101250B</t>
  </si>
  <si>
    <t>U2 Cap</t>
  </si>
  <si>
    <t>R09103125P</t>
  </si>
  <si>
    <t>R09103125H</t>
  </si>
  <si>
    <t>R09103125B</t>
  </si>
  <si>
    <t>R08103125P</t>
  </si>
  <si>
    <t>R08103125H</t>
  </si>
  <si>
    <t>R08103125B</t>
  </si>
  <si>
    <t>R08102500P</t>
  </si>
  <si>
    <t>R08102500H</t>
  </si>
  <si>
    <t>R08102500B</t>
  </si>
  <si>
    <t>R08102000P</t>
  </si>
  <si>
    <t>R08102000H</t>
  </si>
  <si>
    <t>R08102000B</t>
  </si>
  <si>
    <t>K09103000P</t>
  </si>
  <si>
    <t>K09103000H</t>
  </si>
  <si>
    <t>K09103000B</t>
  </si>
  <si>
    <t>K08103000P</t>
  </si>
  <si>
    <t>K08103000H</t>
  </si>
  <si>
    <t>K08103000B</t>
  </si>
  <si>
    <t>K08102500P</t>
  </si>
  <si>
    <t>K08102500H</t>
  </si>
  <si>
    <t>K08102500B</t>
  </si>
  <si>
    <t>K08102000P</t>
  </si>
  <si>
    <t>K08102000H</t>
  </si>
  <si>
    <t>K08102000B</t>
  </si>
  <si>
    <t>K08101500P</t>
  </si>
  <si>
    <t>K08101500H</t>
  </si>
  <si>
    <t>K08101500B</t>
  </si>
  <si>
    <t>F09105000H</t>
  </si>
  <si>
    <t>F09105000B</t>
  </si>
  <si>
    <t>F09104000H</t>
  </si>
  <si>
    <t>F09104000B</t>
  </si>
  <si>
    <t>F09103125P</t>
  </si>
  <si>
    <t>F09103125H</t>
  </si>
  <si>
    <t>F09103125B</t>
  </si>
  <si>
    <t>F08103125P</t>
  </si>
  <si>
    <t>F08103125H</t>
  </si>
  <si>
    <t>F08103125B</t>
  </si>
  <si>
    <t>F08102750P</t>
  </si>
  <si>
    <t>F08102750H</t>
  </si>
  <si>
    <t>F08102750B</t>
  </si>
  <si>
    <t>F08102500P</t>
  </si>
  <si>
    <t>F08102500H</t>
  </si>
  <si>
    <t>F08102500B</t>
  </si>
  <si>
    <t>F08102000P</t>
  </si>
  <si>
    <t>F08102000H</t>
  </si>
  <si>
    <t>F08102000B</t>
  </si>
  <si>
    <t>F08101500P</t>
  </si>
  <si>
    <t>F08101500H</t>
  </si>
  <si>
    <t>F08101500B</t>
  </si>
  <si>
    <t>U2 Fine</t>
  </si>
  <si>
    <t>I20106000H</t>
  </si>
  <si>
    <t>I20106000B</t>
  </si>
  <si>
    <t>I20105000H</t>
  </si>
  <si>
    <t>I20105000B</t>
  </si>
  <si>
    <t>I20104000H</t>
  </si>
  <si>
    <t>I20104000B</t>
  </si>
  <si>
    <t>I20103000H</t>
  </si>
  <si>
    <t>I20103000B</t>
  </si>
  <si>
    <t>I20102500H</t>
  </si>
  <si>
    <t>I20102500B</t>
  </si>
  <si>
    <t>S22116000H</t>
  </si>
  <si>
    <t>S22116000B</t>
  </si>
  <si>
    <t>S22114000H</t>
  </si>
  <si>
    <t>S22114000B</t>
  </si>
  <si>
    <t>S22112000H</t>
  </si>
  <si>
    <t>S22112000B</t>
  </si>
  <si>
    <t>S22110000H</t>
  </si>
  <si>
    <t>S22110000B</t>
  </si>
  <si>
    <t>S22108000H</t>
  </si>
  <si>
    <t>S22108000B</t>
  </si>
  <si>
    <t>S22107000H</t>
  </si>
  <si>
    <t>S22107000B</t>
  </si>
  <si>
    <t>S22106000H</t>
  </si>
  <si>
    <t>S22106000B</t>
  </si>
  <si>
    <t>S22104000H</t>
  </si>
  <si>
    <t>S22104000B</t>
  </si>
  <si>
    <t>S20106000H</t>
  </si>
  <si>
    <t>S20106000B</t>
  </si>
  <si>
    <t>S20105000H</t>
  </si>
  <si>
    <t>S20105000B</t>
  </si>
  <si>
    <t>S20104000H</t>
  </si>
  <si>
    <t>S20104000B</t>
  </si>
  <si>
    <t>S20103125H</t>
  </si>
  <si>
    <t>S20103125B</t>
  </si>
  <si>
    <t>S20102500H</t>
  </si>
  <si>
    <t>S20102500B</t>
  </si>
  <si>
    <t>S14103375P</t>
  </si>
  <si>
    <t>S14103375H</t>
  </si>
  <si>
    <t>S14103375B</t>
  </si>
  <si>
    <t>S14103125P</t>
  </si>
  <si>
    <t>S14103125H</t>
  </si>
  <si>
    <t>S14103125B</t>
  </si>
  <si>
    <t>S14102500P</t>
  </si>
  <si>
    <t>S14102500H</t>
  </si>
  <si>
    <t>S14102500B</t>
  </si>
  <si>
    <t>S14102000P</t>
  </si>
  <si>
    <t>S14102000H</t>
  </si>
  <si>
    <t>S14102000B</t>
  </si>
  <si>
    <t>S14101500P</t>
  </si>
  <si>
    <t>S14101500H</t>
  </si>
  <si>
    <t>S14101500B</t>
  </si>
  <si>
    <t>S10103125P</t>
  </si>
  <si>
    <t>S10103125H</t>
  </si>
  <si>
    <t>S10103125B</t>
  </si>
  <si>
    <t>S10102750P</t>
  </si>
  <si>
    <t>S10102750H</t>
  </si>
  <si>
    <t>S10102750B</t>
  </si>
  <si>
    <t>S10102500P</t>
  </si>
  <si>
    <t>S10102500H</t>
  </si>
  <si>
    <t>S10102500B</t>
  </si>
  <si>
    <t>S10102000P</t>
  </si>
  <si>
    <t>S10102000H</t>
  </si>
  <si>
    <t>S10102000B</t>
  </si>
  <si>
    <t>S10101500P</t>
  </si>
  <si>
    <t>S10101500H</t>
  </si>
  <si>
    <t>S10101500B</t>
  </si>
  <si>
    <t>U2 Construction Screw</t>
  </si>
  <si>
    <t>H10104000P</t>
  </si>
  <si>
    <t>H10104000H</t>
  </si>
  <si>
    <t>H10104000B</t>
  </si>
  <si>
    <t>H10103000P</t>
  </si>
  <si>
    <t>H10103000H</t>
  </si>
  <si>
    <t>H10103000B</t>
  </si>
  <si>
    <t>H10102750P</t>
  </si>
  <si>
    <t>H10102750H</t>
  </si>
  <si>
    <t>H10102750B</t>
  </si>
  <si>
    <t>H10102500P</t>
  </si>
  <si>
    <t>H10102500H</t>
  </si>
  <si>
    <t>H10102500B</t>
  </si>
  <si>
    <t>H09102000P</t>
  </si>
  <si>
    <t>H09102000H</t>
  </si>
  <si>
    <t>H09102000B</t>
  </si>
  <si>
    <t>H09101500P</t>
  </si>
  <si>
    <t>H09101500H</t>
  </si>
  <si>
    <t>H09101500B</t>
  </si>
  <si>
    <t>H08101500P</t>
  </si>
  <si>
    <t>H08101500H</t>
  </si>
  <si>
    <t>H08101500B</t>
  </si>
  <si>
    <t>U12112000H</t>
  </si>
  <si>
    <t>U12112000B</t>
  </si>
  <si>
    <t>U12110000H</t>
  </si>
  <si>
    <t>U12110000B</t>
  </si>
  <si>
    <t>U12108000H</t>
  </si>
  <si>
    <t>U12108000B</t>
  </si>
  <si>
    <t>U12107000H</t>
  </si>
  <si>
    <t>U12107000B</t>
  </si>
  <si>
    <t>U12106000H</t>
  </si>
  <si>
    <t>U12106000B</t>
  </si>
  <si>
    <t>U12105000H</t>
  </si>
  <si>
    <t>U12105000B</t>
  </si>
  <si>
    <t>U10104500P</t>
  </si>
  <si>
    <t>U10104500H</t>
  </si>
  <si>
    <t>U10104500B</t>
  </si>
  <si>
    <t>U10104000P</t>
  </si>
  <si>
    <t>U10104000H</t>
  </si>
  <si>
    <t>U10104000B</t>
  </si>
  <si>
    <t>U10103500P</t>
  </si>
  <si>
    <t>U10103500H</t>
  </si>
  <si>
    <t>U10103500B</t>
  </si>
  <si>
    <t>U10103125P</t>
  </si>
  <si>
    <t>U10103125H</t>
  </si>
  <si>
    <t>U10103125B</t>
  </si>
  <si>
    <t>U10102750P</t>
  </si>
  <si>
    <t>U10102750H</t>
  </si>
  <si>
    <t>U10102750B</t>
  </si>
  <si>
    <t>U10102500P</t>
  </si>
  <si>
    <t>U10102500H</t>
  </si>
  <si>
    <t>U10102500B</t>
  </si>
  <si>
    <t>U09103125P</t>
  </si>
  <si>
    <t>U09103125H</t>
  </si>
  <si>
    <t>U09103125B</t>
  </si>
  <si>
    <t>U09102750P</t>
  </si>
  <si>
    <t>U09102750H</t>
  </si>
  <si>
    <t>U09102750B</t>
  </si>
  <si>
    <t>U09102500P</t>
  </si>
  <si>
    <t>U09102500H</t>
  </si>
  <si>
    <t>U09102500B</t>
  </si>
  <si>
    <t>U09102000P</t>
  </si>
  <si>
    <t>U09102000H</t>
  </si>
  <si>
    <t>U09102000B</t>
  </si>
  <si>
    <t>U09101750P</t>
  </si>
  <si>
    <t>U09101750H</t>
  </si>
  <si>
    <t>U09101750B</t>
  </si>
  <si>
    <t>U09101500P</t>
  </si>
  <si>
    <t>U09101500H</t>
  </si>
  <si>
    <t>U09101500B</t>
  </si>
  <si>
    <t>U08102000P</t>
  </si>
  <si>
    <t>U08102000H</t>
  </si>
  <si>
    <t>U08102000B</t>
  </si>
  <si>
    <t>U08101500P</t>
  </si>
  <si>
    <t>U08101500H</t>
  </si>
  <si>
    <t>U08101500B</t>
  </si>
  <si>
    <t>U06101500P</t>
  </si>
  <si>
    <t>U06101500H</t>
  </si>
  <si>
    <t>U06101500B</t>
  </si>
  <si>
    <t>U2 Universal</t>
  </si>
  <si>
    <t>Total Weight including packing materials/lbs</t>
  </si>
  <si>
    <t>MSRP-CDN</t>
  </si>
  <si>
    <t>OrderQty</t>
  </si>
  <si>
    <t>Pieces</t>
  </si>
  <si>
    <t>Description</t>
  </si>
  <si>
    <t>Stockcode</t>
  </si>
  <si>
    <t>UPC</t>
  </si>
  <si>
    <t>(taxes, freight [if any] will be added)</t>
  </si>
  <si>
    <t>Send completed form to U2 fasteners:</t>
  </si>
  <si>
    <t>Complete sections in YELLOW</t>
  </si>
  <si>
    <t>Your PO:</t>
  </si>
  <si>
    <t>Address:</t>
  </si>
  <si>
    <t>Contact Name/Phone:</t>
  </si>
  <si>
    <t>Customer Name:</t>
  </si>
  <si>
    <t>Presumed Discount =&gt;</t>
  </si>
  <si>
    <t>F08101250P</t>
  </si>
  <si>
    <t>F08101250H</t>
  </si>
  <si>
    <t>F08101250B</t>
  </si>
  <si>
    <t>REQUESTED SHIP DATE:</t>
  </si>
  <si>
    <t>U08101250B</t>
  </si>
  <si>
    <t>U08101250H</t>
  </si>
  <si>
    <t>U08101250P</t>
  </si>
  <si>
    <t>H08101250B</t>
  </si>
  <si>
    <t>H08101250H</t>
  </si>
  <si>
    <t>H08101250P</t>
  </si>
  <si>
    <t>H08101750B</t>
  </si>
  <si>
    <t>H08101750H</t>
  </si>
  <si>
    <t>H08101750P</t>
  </si>
  <si>
    <t>S22103125B</t>
  </si>
  <si>
    <t>S22103125H</t>
  </si>
  <si>
    <t>S22105000B</t>
  </si>
  <si>
    <t>S22105000H</t>
  </si>
  <si>
    <t>S22120000B</t>
  </si>
  <si>
    <t>S22120000H</t>
  </si>
  <si>
    <t xml:space="preserve">U2 Fine WHITE </t>
  </si>
  <si>
    <t>E08102000B</t>
  </si>
  <si>
    <t xml:space="preserve">Fine-WHITE 8X2" Bulk </t>
  </si>
  <si>
    <t>E08102000H</t>
  </si>
  <si>
    <t xml:space="preserve">Fine-WHITE 8X2" Pkg </t>
  </si>
  <si>
    <t>E08102000P</t>
  </si>
  <si>
    <t>E08102500B</t>
  </si>
  <si>
    <t xml:space="preserve">Fine-WHITE 8X2"1/2 Bulk </t>
  </si>
  <si>
    <t>E08102500H</t>
  </si>
  <si>
    <t xml:space="preserve">Fine-WHITE 8X2"1/2 Pkg </t>
  </si>
  <si>
    <t>E08102500P</t>
  </si>
  <si>
    <t>E08102750B</t>
  </si>
  <si>
    <t xml:space="preserve">Fine-WHITE 8X2"3/4 Bulk </t>
  </si>
  <si>
    <t>E08102750H</t>
  </si>
  <si>
    <t xml:space="preserve">Fine-WHITE 8X2"3/4 Pkg </t>
  </si>
  <si>
    <t>E08102750P</t>
  </si>
  <si>
    <t>E08103125B</t>
  </si>
  <si>
    <t xml:space="preserve">Fine-WHITE 8X3"1/8 Bulk </t>
  </si>
  <si>
    <t>E08103125H</t>
  </si>
  <si>
    <t xml:space="preserve">Fine-WHITE 8X3"1/8 Pkg </t>
  </si>
  <si>
    <t>E08103125P</t>
  </si>
  <si>
    <t>U2 RE-Fine</t>
  </si>
  <si>
    <t xml:space="preserve">RE-Fine 8X2" Bulk </t>
  </si>
  <si>
    <t xml:space="preserve">RE-Fine 8X2" Pkg </t>
  </si>
  <si>
    <t xml:space="preserve">RE-Fine 8X2"1/2 Bulk </t>
  </si>
  <si>
    <t xml:space="preserve">RE-Fine 8X2"1/2 Pkg </t>
  </si>
  <si>
    <t xml:space="preserve">RE-Fine 8X3"1/8 Bulk </t>
  </si>
  <si>
    <t xml:space="preserve">RE-Fine 8X3"1/8 Pkg </t>
  </si>
  <si>
    <t xml:space="preserve">RE-Fine 9X3"1/8 Bulk </t>
  </si>
  <si>
    <t xml:space="preserve">RE-Fine 9X3"1/8 Pkg </t>
  </si>
  <si>
    <t xml:space="preserve">U2 RE-Fine WHITE </t>
  </si>
  <si>
    <t>Q08102000B</t>
  </si>
  <si>
    <t xml:space="preserve">RE-Fine-WHITE 8X2" Bulk </t>
  </si>
  <si>
    <t>Q08102000H</t>
  </si>
  <si>
    <t xml:space="preserve">RE-Fine-WHITE 8X2" Pkg </t>
  </si>
  <si>
    <t>Q08102000P</t>
  </si>
  <si>
    <t>Q08102500B</t>
  </si>
  <si>
    <t xml:space="preserve">RE-Fine-WHITE 8X2"1/2 Bulk </t>
  </si>
  <si>
    <t>Q08102500H</t>
  </si>
  <si>
    <t xml:space="preserve">RE-Fine-WHITE 8X2"1/2 Pkg </t>
  </si>
  <si>
    <t>Q08102500P</t>
  </si>
  <si>
    <t>Q08102750B</t>
  </si>
  <si>
    <t xml:space="preserve">RE-Fine-WHITE 8X2"3/4 Bulk </t>
  </si>
  <si>
    <t>Q08102750H</t>
  </si>
  <si>
    <t xml:space="preserve">RE-Fine-WHITE 8X2"3/4 Pkg </t>
  </si>
  <si>
    <t>Q08102750P</t>
  </si>
  <si>
    <t>Q08103125B</t>
  </si>
  <si>
    <t xml:space="preserve">RE-Fine-WHITE 8X3"1/8 Bulk </t>
  </si>
  <si>
    <t>Q08103125H</t>
  </si>
  <si>
    <t xml:space="preserve">RE-Fine-WHITE 8X3"1/8 Pkg </t>
  </si>
  <si>
    <t>Q08103125P</t>
  </si>
  <si>
    <t>C08101750B</t>
  </si>
  <si>
    <t>C08101750H</t>
  </si>
  <si>
    <t>C08101750P</t>
  </si>
  <si>
    <t>C08102000B</t>
  </si>
  <si>
    <t>C08102000H</t>
  </si>
  <si>
    <t>C08102000P</t>
  </si>
  <si>
    <t>T00104000T</t>
  </si>
  <si>
    <t>T00104000H</t>
  </si>
  <si>
    <t>TopStar 4" TopStarPkg</t>
  </si>
  <si>
    <t>B00220010W</t>
  </si>
  <si>
    <t>U-bit T20-1 BitsPkg</t>
  </si>
  <si>
    <t>B00220010X</t>
  </si>
  <si>
    <t>U-bit T20-1 BitsCard</t>
  </si>
  <si>
    <t>B00220020W</t>
  </si>
  <si>
    <t>U-bit T20-2 BitsPkg</t>
  </si>
  <si>
    <t>B00220020X</t>
  </si>
  <si>
    <t>U-bit T20-2 BitsCard</t>
  </si>
  <si>
    <t>Fx: 807-623-6224   Ph: 855-895-7096</t>
  </si>
  <si>
    <t>40-1"</t>
  </si>
  <si>
    <t>T00102500B</t>
  </si>
  <si>
    <t>TopStar 2"1/2 TopStar Bulk</t>
  </si>
  <si>
    <t>T00103125B</t>
  </si>
  <si>
    <t>TopStar 3"1/8 TopStar Bulk</t>
  </si>
  <si>
    <t>T00104000B</t>
  </si>
  <si>
    <t>TopStar 4" TopStar Bulk</t>
  </si>
  <si>
    <t>S22106750B</t>
  </si>
  <si>
    <t>S22106750H</t>
  </si>
  <si>
    <t>S22103375B</t>
  </si>
  <si>
    <t>S22103375H</t>
  </si>
  <si>
    <t>U10101625B</t>
  </si>
  <si>
    <t>U10101625H</t>
  </si>
  <si>
    <t>U10101625P</t>
  </si>
  <si>
    <t>U10102250B</t>
  </si>
  <si>
    <t>U10102250H</t>
  </si>
  <si>
    <t>U10102250P</t>
  </si>
  <si>
    <t>U12103500B</t>
  </si>
  <si>
    <t>U12103500H</t>
  </si>
  <si>
    <t>U12103500P</t>
  </si>
  <si>
    <t>I14102000B</t>
  </si>
  <si>
    <t>I14102000H</t>
  </si>
  <si>
    <t>I14102000P</t>
  </si>
  <si>
    <t>J08101500B</t>
  </si>
  <si>
    <t>J08101500H</t>
  </si>
  <si>
    <t>J08101500P</t>
  </si>
  <si>
    <t>696244500286</t>
  </si>
  <si>
    <t xml:space="preserve">U2 Steel Siding </t>
  </si>
  <si>
    <t>M10101500B</t>
  </si>
  <si>
    <t>SteelSiding 10X1"1/2 Bulk</t>
  </si>
  <si>
    <t>M10101500H</t>
  </si>
  <si>
    <t>SteelSiding 10X1"1/2 Pkg</t>
  </si>
  <si>
    <t>M10101500P</t>
  </si>
  <si>
    <t>V10103125B</t>
  </si>
  <si>
    <t>VE 10X3"1/8 Bulk</t>
  </si>
  <si>
    <t>V10103125H</t>
  </si>
  <si>
    <t>VE 10X3"1/8 Pkg</t>
  </si>
  <si>
    <t>V10103125P</t>
  </si>
  <si>
    <t>U2 FASTENERS - Pricing / Order Sheet - CANADA</t>
  </si>
  <si>
    <t xml:space="preserve">U2 Vinyl Extrusion  </t>
  </si>
  <si>
    <t>U12104000B</t>
  </si>
  <si>
    <t>U12104000H</t>
  </si>
  <si>
    <t>N08102500B</t>
  </si>
  <si>
    <t xml:space="preserve">316 RE-Fine 8X2"1/2 Bulk </t>
  </si>
  <si>
    <t>N08102500H</t>
  </si>
  <si>
    <t xml:space="preserve">316 RE-Fine 8X2"1/2 Pkg </t>
  </si>
  <si>
    <t>N08102500P</t>
  </si>
  <si>
    <t>J10102500B</t>
  </si>
  <si>
    <t>J10102500H</t>
  </si>
  <si>
    <t>J10102500P</t>
  </si>
  <si>
    <t>U06100500B</t>
  </si>
  <si>
    <t>U06100500H</t>
  </si>
  <si>
    <t>U06100500P</t>
  </si>
  <si>
    <t>U06100625B</t>
  </si>
  <si>
    <t>U06100625H</t>
  </si>
  <si>
    <t>U06100625P</t>
  </si>
  <si>
    <t>I22108000B</t>
  </si>
  <si>
    <t>I22108000H</t>
  </si>
  <si>
    <t xml:space="preserve">Order Line # </t>
  </si>
  <si>
    <t>I10101500B</t>
  </si>
  <si>
    <t xml:space="preserve">316 CS 10X1"1/2 Bulk </t>
  </si>
  <si>
    <t>I10101500H</t>
  </si>
  <si>
    <t xml:space="preserve">316 CS 10X1"1/2 Pkg </t>
  </si>
  <si>
    <t>I10101500P</t>
  </si>
  <si>
    <t xml:space="preserve">U2 Bit Holder </t>
  </si>
  <si>
    <t>Z00302000W</t>
  </si>
  <si>
    <t>Bit Holder</t>
  </si>
  <si>
    <t>S14102750B</t>
  </si>
  <si>
    <t>S14102750H</t>
  </si>
  <si>
    <t>S14102750P</t>
  </si>
  <si>
    <t>N08103000B</t>
  </si>
  <si>
    <t>N08103000H</t>
  </si>
  <si>
    <t>N08103000P</t>
  </si>
  <si>
    <t xml:space="preserve">316 RE-Fine 8X3" Bulk </t>
  </si>
  <si>
    <t xml:space="preserve">316 RE-Fine 8X3" Pkg </t>
  </si>
  <si>
    <t>B00210060X</t>
  </si>
  <si>
    <t>B00215060X</t>
  </si>
  <si>
    <t>B00225060X</t>
  </si>
  <si>
    <t>B00230060X</t>
  </si>
  <si>
    <t>U-bit T10-6 BitsCard</t>
  </si>
  <si>
    <t>U-bit T15-6 BitsCard</t>
  </si>
  <si>
    <t>U-bit T25-6 BitsCard</t>
  </si>
  <si>
    <t>U-bit T30-6 BitsCard</t>
  </si>
  <si>
    <t>Net Price</t>
  </si>
  <si>
    <t xml:space="preserve">Univ 6X1/2" Bulk </t>
  </si>
  <si>
    <t xml:space="preserve">Univ 6X1/2" Pkg </t>
  </si>
  <si>
    <t xml:space="preserve">Univ 6X5/8" Bulk </t>
  </si>
  <si>
    <t xml:space="preserve">Univ 6X5/8" Pkg </t>
  </si>
  <si>
    <t xml:space="preserve">Univ 6X1"1/2 Bulk </t>
  </si>
  <si>
    <t xml:space="preserve">Univ 6X1"1/2 Pkg </t>
  </si>
  <si>
    <t xml:space="preserve">Univ 8X1"1/4 Bulk </t>
  </si>
  <si>
    <t xml:space="preserve">Univ 8X1"1/4 Pkg </t>
  </si>
  <si>
    <t xml:space="preserve">Univ 8X1"1/2 Bulk </t>
  </si>
  <si>
    <t xml:space="preserve">Univ 8X1"1/2 Pkg </t>
  </si>
  <si>
    <t xml:space="preserve">Univ 8X2" Bulk </t>
  </si>
  <si>
    <t xml:space="preserve">Univ 8X2" Pkg </t>
  </si>
  <si>
    <t xml:space="preserve">Univ 9X1"1/2 Bulk </t>
  </si>
  <si>
    <t xml:space="preserve">Univ 9X1"1/2 Pkg </t>
  </si>
  <si>
    <t xml:space="preserve">Univ 9X1"3/4 Bulk </t>
  </si>
  <si>
    <t xml:space="preserve">Univ 9X1"3/4 Pkg </t>
  </si>
  <si>
    <t xml:space="preserve">Univ 9X2" Bulk </t>
  </si>
  <si>
    <t xml:space="preserve">Univ 9X2" Pkg </t>
  </si>
  <si>
    <t xml:space="preserve">Univ 9X2"1/2 Bulk </t>
  </si>
  <si>
    <t xml:space="preserve">Univ 9X2"1/2 Pkg </t>
  </si>
  <si>
    <t xml:space="preserve">Univ 9X2"3/4 Bulk </t>
  </si>
  <si>
    <t xml:space="preserve">Univ 9X2"3/4 Pkg </t>
  </si>
  <si>
    <t xml:space="preserve">Univ 9X3"1/8 Bulk </t>
  </si>
  <si>
    <t xml:space="preserve">Univ 9X3"1/8 Pkg </t>
  </si>
  <si>
    <t xml:space="preserve">Univ 10X1"5/8 Bulk </t>
  </si>
  <si>
    <t xml:space="preserve">Univ 10X1"5/8 Pkg </t>
  </si>
  <si>
    <t xml:space="preserve">Univ 10X2"1/4 Bulk </t>
  </si>
  <si>
    <t xml:space="preserve">Univ 10X2"1/4 Pkg </t>
  </si>
  <si>
    <t xml:space="preserve">Univ 10X2"1/2 Bulk </t>
  </si>
  <si>
    <t xml:space="preserve">Univ 10X2"1/2 Pkg </t>
  </si>
  <si>
    <t xml:space="preserve">Univ 10X2"3/4 Bulk </t>
  </si>
  <si>
    <t xml:space="preserve">Univ 10X2"3/4 Pkg </t>
  </si>
  <si>
    <t xml:space="preserve">Univ 10X3"1/8 Bulk </t>
  </si>
  <si>
    <t xml:space="preserve">Univ 10X3"1/8 Pkg </t>
  </si>
  <si>
    <t xml:space="preserve">Univ 10X3"1/2 Bulk </t>
  </si>
  <si>
    <t xml:space="preserve">Univ 10X3"1/2 Pkg </t>
  </si>
  <si>
    <t xml:space="preserve">Univ 10X4" Bulk </t>
  </si>
  <si>
    <t xml:space="preserve">Univ 10X4" Pkg </t>
  </si>
  <si>
    <t xml:space="preserve">Univ 10X4"1/2 Bulk </t>
  </si>
  <si>
    <t xml:space="preserve">Univ 10X4"1/2 Pkg </t>
  </si>
  <si>
    <t xml:space="preserve">Univ 12X3"1/2 Bulk </t>
  </si>
  <si>
    <t xml:space="preserve">Univ 12X3"1/2 Pkg </t>
  </si>
  <si>
    <t xml:space="preserve">Univ 12X4" Bulk </t>
  </si>
  <si>
    <t xml:space="preserve">Univ 12X4" Pkg </t>
  </si>
  <si>
    <t xml:space="preserve">Univ 12X5" Bulk </t>
  </si>
  <si>
    <t xml:space="preserve">Univ 12X5" Pkg </t>
  </si>
  <si>
    <t xml:space="preserve">Univ 12X6" Bulk </t>
  </si>
  <si>
    <t xml:space="preserve">Univ 12X6" Pkg </t>
  </si>
  <si>
    <t xml:space="preserve">Univ 12X7" Bulk </t>
  </si>
  <si>
    <t xml:space="preserve">Univ 12X7" Pkg </t>
  </si>
  <si>
    <t xml:space="preserve">Univ 12X8" Bulk </t>
  </si>
  <si>
    <t xml:space="preserve">Univ 12X8" Pkg </t>
  </si>
  <si>
    <t xml:space="preserve">Univ 12X10" Bulk </t>
  </si>
  <si>
    <t xml:space="preserve">Univ 12X10" Pkg </t>
  </si>
  <si>
    <t xml:space="preserve">Univ 12X12" Bulk </t>
  </si>
  <si>
    <t xml:space="preserve">Univ 12X12" Pkg </t>
  </si>
  <si>
    <t xml:space="preserve">CS 10X1"1/2 Bulk </t>
  </si>
  <si>
    <t xml:space="preserve">CS 10X1"1/2 Pkg </t>
  </si>
  <si>
    <t xml:space="preserve">CS 10X2" Bulk </t>
  </si>
  <si>
    <t xml:space="preserve">CS 10X2" Pkg </t>
  </si>
  <si>
    <t xml:space="preserve">CS 10X2"1/2 Bulk </t>
  </si>
  <si>
    <t xml:space="preserve">CS 10X2"1/2 Pkg </t>
  </si>
  <si>
    <t xml:space="preserve">CS 10X2"3/4 Bulk </t>
  </si>
  <si>
    <t xml:space="preserve">CS 10X2"3/4 Pkg </t>
  </si>
  <si>
    <t xml:space="preserve">CS 10X3"1/8 Bulk </t>
  </si>
  <si>
    <t xml:space="preserve">CS 10X3"1/8 Pkg </t>
  </si>
  <si>
    <t xml:space="preserve">CS 1/4X1"1/2 Bulk </t>
  </si>
  <si>
    <t xml:space="preserve">CS 1/4X1"1/2 Pkg </t>
  </si>
  <si>
    <t xml:space="preserve">CS 1/4X2" Bulk </t>
  </si>
  <si>
    <t xml:space="preserve">CS 1/4X2" Pkg </t>
  </si>
  <si>
    <t xml:space="preserve">CS 1/4X2"1/2 Bulk </t>
  </si>
  <si>
    <t xml:space="preserve">CS 1/4X2"1/2 Pkg </t>
  </si>
  <si>
    <t xml:space="preserve">CS 1/4X2"3/4 Bulk </t>
  </si>
  <si>
    <t>CS 1/4X2"3/4 Pkg</t>
  </si>
  <si>
    <t xml:space="preserve">CS 1/4X3"1/8 Bulk </t>
  </si>
  <si>
    <t xml:space="preserve">CS 1/4X3"1/8 Pkg </t>
  </si>
  <si>
    <t xml:space="preserve">CS 1/4X3"3/8 Bulk </t>
  </si>
  <si>
    <t xml:space="preserve">CS 1/4X3"3/8 Pkg </t>
  </si>
  <si>
    <t xml:space="preserve">CS 5/16X2"1/2 Bulk </t>
  </si>
  <si>
    <t xml:space="preserve">CS 5/16X2"1/2 Pkg </t>
  </si>
  <si>
    <t xml:space="preserve">CS 5/16X3"1/8 Bulk </t>
  </si>
  <si>
    <t xml:space="preserve">CS 5/16X3"1/8 Pkg </t>
  </si>
  <si>
    <t xml:space="preserve">CS 5/16X4" Bulk </t>
  </si>
  <si>
    <t xml:space="preserve">CS 5/16X4" Pkg </t>
  </si>
  <si>
    <t xml:space="preserve">CS 5/16X5" Bulk </t>
  </si>
  <si>
    <t xml:space="preserve">CS 5/16X5" Pkg </t>
  </si>
  <si>
    <t xml:space="preserve">CS 5/16X6" Bulk </t>
  </si>
  <si>
    <t xml:space="preserve">CS 5/16X6" Pkg </t>
  </si>
  <si>
    <t xml:space="preserve">CS 3/8X3"1/8" Bulk </t>
  </si>
  <si>
    <t xml:space="preserve">CS 3/8X3"1/8 Pkg </t>
  </si>
  <si>
    <t xml:space="preserve">CS 3/8X3"3/8" Bulk </t>
  </si>
  <si>
    <t xml:space="preserve">CS 3/8X3"3/8 Pkg </t>
  </si>
  <si>
    <t xml:space="preserve">CS 3/8X4" Bulk </t>
  </si>
  <si>
    <t xml:space="preserve">CS 3/8X4" Pkg </t>
  </si>
  <si>
    <t xml:space="preserve">CS 3/8X5" Bulk </t>
  </si>
  <si>
    <t xml:space="preserve">CS 3/8X5" Pkg </t>
  </si>
  <si>
    <t xml:space="preserve">CS 3/8X6" Bulk </t>
  </si>
  <si>
    <t xml:space="preserve">CS 3/8X6" Pkg </t>
  </si>
  <si>
    <t xml:space="preserve">CS 3/8X6"3/4 Bulk </t>
  </si>
  <si>
    <t xml:space="preserve">CS 3/8X6"3/4 Pkg </t>
  </si>
  <si>
    <t xml:space="preserve">CS 3/8X7" Bulk </t>
  </si>
  <si>
    <t xml:space="preserve">CS 3/8X7" Pkg </t>
  </si>
  <si>
    <t xml:space="preserve">CS 3/8X8" Bulk </t>
  </si>
  <si>
    <t xml:space="preserve">CS 3/8X8" Pkg </t>
  </si>
  <si>
    <t xml:space="preserve">CS 3/8X10" Bulk </t>
  </si>
  <si>
    <t xml:space="preserve">CS 3/8X10" Pkg </t>
  </si>
  <si>
    <t xml:space="preserve">CS 3/8X12" Bulk </t>
  </si>
  <si>
    <t xml:space="preserve">CS 3/8X12" Pkg </t>
  </si>
  <si>
    <t xml:space="preserve">CS 3/8X14" Bulk </t>
  </si>
  <si>
    <t xml:space="preserve">CS 3/8X14" Pkg </t>
  </si>
  <si>
    <t xml:space="preserve">CS 3/8X16" Bulk </t>
  </si>
  <si>
    <t xml:space="preserve">CS 3/8X16" Pkg </t>
  </si>
  <si>
    <t xml:space="preserve">CS 3/8X20" Bulk </t>
  </si>
  <si>
    <t xml:space="preserve">CS 3/8X20" Pkg </t>
  </si>
  <si>
    <t xml:space="preserve">Fine 8X1"1/4 Bulk </t>
  </si>
  <si>
    <t xml:space="preserve">Fine 8X1"1/4 Pkg </t>
  </si>
  <si>
    <t xml:space="preserve">Fine 8X1"1/2 Bulk </t>
  </si>
  <si>
    <t xml:space="preserve">Fine 8X1"1/2 Pkg </t>
  </si>
  <si>
    <t xml:space="preserve">Fine 8X2" Bulk </t>
  </si>
  <si>
    <t xml:space="preserve">Fine 8X2" Pkg </t>
  </si>
  <si>
    <t xml:space="preserve">Fine 8X2"1/2 Bulk </t>
  </si>
  <si>
    <t xml:space="preserve">Fine 8X2"1/2 Pkg </t>
  </si>
  <si>
    <t xml:space="preserve">Fine 8X2"3/4 Bulk </t>
  </si>
  <si>
    <t>Fine 8X2"3/4 Pkg</t>
  </si>
  <si>
    <t xml:space="preserve">Fine 8X3"1/8 Bulk </t>
  </si>
  <si>
    <t xml:space="preserve">Fine 8X3"1/8 Pkg </t>
  </si>
  <si>
    <t xml:space="preserve">Fine 9X3"1/8 Bulk </t>
  </si>
  <si>
    <t xml:space="preserve">Fine 9X3"1/8 Pkg </t>
  </si>
  <si>
    <t xml:space="preserve">Fine 9X4" Bulk </t>
  </si>
  <si>
    <t xml:space="preserve">Fine 9X4" Pkg </t>
  </si>
  <si>
    <t xml:space="preserve">Fine 9X5" Bulk </t>
  </si>
  <si>
    <t xml:space="preserve">Fine 9X5" Pkg </t>
  </si>
  <si>
    <t xml:space="preserve">Cap 8X1"1/4 Bulk </t>
  </si>
  <si>
    <t xml:space="preserve">Cap 8X1"1/4 Pkg </t>
  </si>
  <si>
    <t xml:space="preserve">Cap 8X1"1/2 Bulk </t>
  </si>
  <si>
    <t xml:space="preserve">Cap 8X1"1/2 Pkg </t>
  </si>
  <si>
    <t xml:space="preserve">Cap 8X1"3/4 Bulk </t>
  </si>
  <si>
    <t xml:space="preserve">Cap 8X1"3/4 Pkg </t>
  </si>
  <si>
    <t xml:space="preserve">Cap 8X2" Bulk </t>
  </si>
  <si>
    <t xml:space="preserve">Cap 8X2" Pkg </t>
  </si>
  <si>
    <t xml:space="preserve">Cap 8X2"1/2 Bulk </t>
  </si>
  <si>
    <t xml:space="preserve">Cap 8X2"1/2 Pkg </t>
  </si>
  <si>
    <t xml:space="preserve">Cap 8X2"3/4 Bulk </t>
  </si>
  <si>
    <t xml:space="preserve">Cap 8X2"3/4 Pkg </t>
  </si>
  <si>
    <t xml:space="preserve">Cap 8X3"1/8 Bulk </t>
  </si>
  <si>
    <t xml:space="preserve">Cap 8X3"1/8 Pkg </t>
  </si>
  <si>
    <t xml:space="preserve">316 Univ 8X1"1/4 Bulk </t>
  </si>
  <si>
    <t xml:space="preserve">316 Univ 8X1"1/4 Pkg </t>
  </si>
  <si>
    <t xml:space="preserve">316 Univ 8X1"1/2 Bulk </t>
  </si>
  <si>
    <t xml:space="preserve">316 Univ 8X1"1/2 Pkg </t>
  </si>
  <si>
    <t xml:space="preserve">316 Univ 8X1"3/4 Bulk </t>
  </si>
  <si>
    <t xml:space="preserve">316 Univ 8X1"3/4 Pkg </t>
  </si>
  <si>
    <t xml:space="preserve">316 Univ 9X1"1/2 Bulk </t>
  </si>
  <si>
    <t xml:space="preserve">316 Univ 9X1"1/2 Pkg </t>
  </si>
  <si>
    <t xml:space="preserve">316 Univ 9X2" Bulk </t>
  </si>
  <si>
    <t xml:space="preserve">316 Univ 9X2" Pkg </t>
  </si>
  <si>
    <t xml:space="preserve">316 Univ 10X2"1/2 Bulk </t>
  </si>
  <si>
    <t xml:space="preserve">316 Univ 10X2"1/2 Pkg </t>
  </si>
  <si>
    <t xml:space="preserve">316 Univ 10X2"3/4 Bulk </t>
  </si>
  <si>
    <t xml:space="preserve">316 Univ 10X2"3/4 Pkg </t>
  </si>
  <si>
    <t xml:space="preserve">316 Univ 10X3" Bulk </t>
  </si>
  <si>
    <t xml:space="preserve">316 Univ 10X3" Pkg </t>
  </si>
  <si>
    <t xml:space="preserve">316 Univ 10X4" Bulk </t>
  </si>
  <si>
    <t>316 Univ 10X4" Pkg</t>
  </si>
  <si>
    <t xml:space="preserve">316 CS 1/4X2" Bulk </t>
  </si>
  <si>
    <t xml:space="preserve">316 CS 1/4X2" Pkg </t>
  </si>
  <si>
    <t xml:space="preserve">316 CS 5/16X2"1/2 Bulk </t>
  </si>
  <si>
    <t xml:space="preserve">316 CS 5/16X2"1/2 Pkg </t>
  </si>
  <si>
    <t xml:space="preserve">316 CS 5/16X3" Bulk </t>
  </si>
  <si>
    <t xml:space="preserve">316 CS 5/16X3" Pkg </t>
  </si>
  <si>
    <t xml:space="preserve">316 CS 5/16X4" Bulk </t>
  </si>
  <si>
    <t xml:space="preserve">316 CS 5/16X4" Pkg </t>
  </si>
  <si>
    <t xml:space="preserve">316 CS 5/16X5" Bulk </t>
  </si>
  <si>
    <t xml:space="preserve">316 CS 5/16X5" Pkg </t>
  </si>
  <si>
    <t xml:space="preserve">316 CS 5/16X6" Bulk </t>
  </si>
  <si>
    <t xml:space="preserve">316 CS 5/16X6" Pkg </t>
  </si>
  <si>
    <t xml:space="preserve">316 CS 3/8X8" Bulk </t>
  </si>
  <si>
    <t xml:space="preserve">316 CS 3/8X8" Pkg </t>
  </si>
  <si>
    <t xml:space="preserve">316 Fine 8X1"1/2 Bulk </t>
  </si>
  <si>
    <t xml:space="preserve">316 Fine 8X1"1/2 Pkg </t>
  </si>
  <si>
    <t xml:space="preserve">316 Fine 8X2" Bulk </t>
  </si>
  <si>
    <t xml:space="preserve">316 Fine 8X2" Pkg </t>
  </si>
  <si>
    <t xml:space="preserve">316 Fine 8X2"1/2 Bulk </t>
  </si>
  <si>
    <t xml:space="preserve">316 Fine 8X2"1/2 Pkg </t>
  </si>
  <si>
    <t xml:space="preserve">316 Fine 8X3" Bulk </t>
  </si>
  <si>
    <t xml:space="preserve">316 Fine 8X3" Pkg </t>
  </si>
  <si>
    <t>316 Fine 9X3" Bulk</t>
  </si>
  <si>
    <t>316 Fine 9X3" Pkg</t>
  </si>
  <si>
    <t xml:space="preserve">305 Cap 8X1"1/4 Bulk </t>
  </si>
  <si>
    <t xml:space="preserve">305 Cap 8X1"1/4 Pkg </t>
  </si>
  <si>
    <t xml:space="preserve">305 Cap 8X1"1/2 Bulk </t>
  </si>
  <si>
    <t xml:space="preserve">305 Cap 8X1"1/2 Pkg </t>
  </si>
  <si>
    <t xml:space="preserve">305 Cap 10X2"1/2 Bulk </t>
  </si>
  <si>
    <t xml:space="preserve">305 Cap 10X2"1/2 Pkg </t>
  </si>
  <si>
    <t>C10101625B</t>
  </si>
  <si>
    <t xml:space="preserve">Cap 10X1"5/8 Bulk </t>
  </si>
  <si>
    <t>C10101625H</t>
  </si>
  <si>
    <t xml:space="preserve">Cap 10X1"5/8 Pkg </t>
  </si>
  <si>
    <t>C10101625P</t>
  </si>
  <si>
    <t>S20102500P</t>
  </si>
  <si>
    <t>S20103125P</t>
  </si>
  <si>
    <t>S20104000P</t>
  </si>
  <si>
    <t>orders@u2fasteners.com</t>
  </si>
  <si>
    <t>W12104000B</t>
  </si>
  <si>
    <t>W12105000B</t>
  </si>
  <si>
    <t>W12106000B</t>
  </si>
  <si>
    <t>W12107000B</t>
  </si>
  <si>
    <t>W12108000B</t>
  </si>
  <si>
    <t>W12109000B</t>
  </si>
  <si>
    <t>W27103375B</t>
  </si>
  <si>
    <t>W27104000B</t>
  </si>
  <si>
    <t>W27105000B</t>
  </si>
  <si>
    <t>W27106750B</t>
  </si>
  <si>
    <t>Y12104000B</t>
  </si>
  <si>
    <t>Y12105000B</t>
  </si>
  <si>
    <t>Y12106000B</t>
  </si>
  <si>
    <t>Y12107000B</t>
  </si>
  <si>
    <t>Y12108000B</t>
  </si>
  <si>
    <t xml:space="preserve">FH WOOD 12X4" BULK </t>
  </si>
  <si>
    <t xml:space="preserve">FH WOOD 12X5" BULK </t>
  </si>
  <si>
    <t xml:space="preserve">FH WOOD 12X6" BULK </t>
  </si>
  <si>
    <t xml:space="preserve">FH WOOD 12X7" BULK </t>
  </si>
  <si>
    <t xml:space="preserve">FH WOOD 12X8" BULK </t>
  </si>
  <si>
    <t xml:space="preserve">FH WOOD 12X9" BULK </t>
  </si>
  <si>
    <t xml:space="preserve">FH DRILL 12X4" BULK </t>
  </si>
  <si>
    <t xml:space="preserve">FH DRILL 12X5" BULK </t>
  </si>
  <si>
    <t xml:space="preserve">FH DRILL 12X6" BULK </t>
  </si>
  <si>
    <t xml:space="preserve">FH DRILL 12X7" BULK </t>
  </si>
  <si>
    <t xml:space="preserve">FH DRILL 12X8" BULK </t>
  </si>
  <si>
    <t xml:space="preserve">U2 Flat Head Black  </t>
  </si>
  <si>
    <t>U2 Flat Head Black  Drill Tip</t>
  </si>
  <si>
    <t>W12104000H</t>
  </si>
  <si>
    <t>W12105000H</t>
  </si>
  <si>
    <t>W12106000H</t>
  </si>
  <si>
    <t>W12107000H</t>
  </si>
  <si>
    <t>W12108000H</t>
  </si>
  <si>
    <t>W12109000H</t>
  </si>
  <si>
    <t>W27103375H</t>
  </si>
  <si>
    <t>W27104000H</t>
  </si>
  <si>
    <t>W27105000H</t>
  </si>
  <si>
    <t>W27106750H</t>
  </si>
  <si>
    <t xml:space="preserve">FH WOOD 12X4" Pkg </t>
  </si>
  <si>
    <t xml:space="preserve">FH WOOD 12X5" Pkg </t>
  </si>
  <si>
    <t xml:space="preserve">FH WOOD 12X6" Pkg </t>
  </si>
  <si>
    <t xml:space="preserve">FH WOOD 12X7" Pkg </t>
  </si>
  <si>
    <t xml:space="preserve">FH WOOD 12X8" Pkg </t>
  </si>
  <si>
    <t xml:space="preserve">FH WOOD 12X9" Pkg </t>
  </si>
  <si>
    <t>FH WOOD 25/64X3"3/8 Pkg</t>
  </si>
  <si>
    <t>FH WOOD 25/64X6"3/4 Pkg</t>
  </si>
  <si>
    <t>FH WOOD 25/64X5" Pkg</t>
  </si>
  <si>
    <t>FH WOOD 25/64X4" Pkg</t>
  </si>
  <si>
    <t>FH WOOD 25/64X3"3/8 Bulk</t>
  </si>
  <si>
    <t>FH WOOD 25/64X4" Bulk</t>
  </si>
  <si>
    <t>FH WOOD 25/64X5" Bulk</t>
  </si>
  <si>
    <t>FH WOOD 25/64X6"3/4 Bulk</t>
  </si>
  <si>
    <t xml:space="preserve">FH DRILL 12X4" Pkg </t>
  </si>
  <si>
    <t xml:space="preserve">FH DRILL 12X5" Pkg </t>
  </si>
  <si>
    <t xml:space="preserve">FH DRILL 12X6" Pkg </t>
  </si>
  <si>
    <t xml:space="preserve">FH DRILL 12X7" Pkg </t>
  </si>
  <si>
    <t xml:space="preserve">FH DRILL 12X8" Pkg </t>
  </si>
  <si>
    <t>Y12104000H</t>
  </si>
  <si>
    <t>Y12105000H</t>
  </si>
  <si>
    <t>Y12106000H</t>
  </si>
  <si>
    <t>Y12107000H</t>
  </si>
  <si>
    <t>Y12108000H</t>
  </si>
  <si>
    <t>W27104000P</t>
  </si>
  <si>
    <t>W27103375P</t>
  </si>
  <si>
    <r>
      <t>S20</t>
    </r>
    <r>
      <rPr>
        <b/>
        <sz val="10"/>
        <color rgb="FFFF0000"/>
        <rFont val="Arial"/>
        <family val="2"/>
      </rPr>
      <t>B</t>
    </r>
    <r>
      <rPr>
        <sz val="10"/>
        <rFont val="Arial"/>
        <family val="2"/>
      </rPr>
      <t>03125B</t>
    </r>
  </si>
  <si>
    <r>
      <t>S20</t>
    </r>
    <r>
      <rPr>
        <b/>
        <sz val="10"/>
        <color rgb="FFFF0000"/>
        <rFont val="Arial"/>
        <family val="2"/>
      </rPr>
      <t>B</t>
    </r>
    <r>
      <rPr>
        <sz val="10"/>
        <rFont val="Arial"/>
        <family val="2"/>
      </rPr>
      <t>03125H</t>
    </r>
  </si>
  <si>
    <r>
      <t>S20</t>
    </r>
    <r>
      <rPr>
        <b/>
        <sz val="10"/>
        <color rgb="FFFF0000"/>
        <rFont val="Arial"/>
        <family val="2"/>
      </rPr>
      <t>B</t>
    </r>
    <r>
      <rPr>
        <sz val="10"/>
        <rFont val="Arial"/>
        <family val="2"/>
      </rPr>
      <t>03125P</t>
    </r>
  </si>
  <si>
    <r>
      <t>S20</t>
    </r>
    <r>
      <rPr>
        <b/>
        <sz val="10"/>
        <color rgb="FFFF0000"/>
        <rFont val="Arial"/>
        <family val="2"/>
      </rPr>
      <t>B</t>
    </r>
    <r>
      <rPr>
        <sz val="10"/>
        <rFont val="Arial"/>
        <family val="2"/>
      </rPr>
      <t>04000B</t>
    </r>
  </si>
  <si>
    <r>
      <t>S20</t>
    </r>
    <r>
      <rPr>
        <b/>
        <sz val="10"/>
        <color rgb="FFFF0000"/>
        <rFont val="Arial"/>
        <family val="2"/>
      </rPr>
      <t>B</t>
    </r>
    <r>
      <rPr>
        <sz val="10"/>
        <rFont val="Arial"/>
        <family val="2"/>
      </rPr>
      <t>04000H</t>
    </r>
  </si>
  <si>
    <r>
      <t>S20</t>
    </r>
    <r>
      <rPr>
        <b/>
        <sz val="10"/>
        <color rgb="FFFF0000"/>
        <rFont val="Arial"/>
        <family val="2"/>
      </rPr>
      <t>B</t>
    </r>
    <r>
      <rPr>
        <sz val="10"/>
        <rFont val="Arial"/>
        <family val="2"/>
      </rPr>
      <t>04000P</t>
    </r>
  </si>
  <si>
    <r>
      <t>S20</t>
    </r>
    <r>
      <rPr>
        <b/>
        <sz val="10"/>
        <color rgb="FFFF0000"/>
        <rFont val="Arial"/>
        <family val="2"/>
      </rPr>
      <t>B</t>
    </r>
    <r>
      <rPr>
        <sz val="10"/>
        <rFont val="Arial"/>
        <family val="2"/>
      </rPr>
      <t>05000B</t>
    </r>
  </si>
  <si>
    <r>
      <t>S20</t>
    </r>
    <r>
      <rPr>
        <b/>
        <sz val="10"/>
        <color rgb="FFFF0000"/>
        <rFont val="Arial"/>
        <family val="2"/>
      </rPr>
      <t>B</t>
    </r>
    <r>
      <rPr>
        <sz val="10"/>
        <rFont val="Arial"/>
        <family val="2"/>
      </rPr>
      <t>05000H</t>
    </r>
  </si>
  <si>
    <r>
      <t>S20</t>
    </r>
    <r>
      <rPr>
        <b/>
        <sz val="10"/>
        <color rgb="FFFF0000"/>
        <rFont val="Arial"/>
        <family val="2"/>
      </rPr>
      <t>B</t>
    </r>
    <r>
      <rPr>
        <sz val="10"/>
        <rFont val="Arial"/>
        <family val="2"/>
      </rPr>
      <t>06000B</t>
    </r>
  </si>
  <si>
    <r>
      <t>S20</t>
    </r>
    <r>
      <rPr>
        <b/>
        <sz val="10"/>
        <color rgb="FFFF0000"/>
        <rFont val="Arial"/>
        <family val="2"/>
      </rPr>
      <t>B</t>
    </r>
    <r>
      <rPr>
        <sz val="10"/>
        <rFont val="Arial"/>
        <family val="2"/>
      </rPr>
      <t>06000H</t>
    </r>
  </si>
  <si>
    <t>U2 BLACK Construction Screw</t>
  </si>
  <si>
    <r>
      <t>S20</t>
    </r>
    <r>
      <rPr>
        <b/>
        <sz val="10"/>
        <color rgb="FFFF0000"/>
        <rFont val="Arial"/>
        <family val="2"/>
      </rPr>
      <t>B</t>
    </r>
    <r>
      <rPr>
        <sz val="10"/>
        <rFont val="Arial"/>
        <family val="2"/>
      </rPr>
      <t>02875B</t>
    </r>
  </si>
  <si>
    <r>
      <t>S20</t>
    </r>
    <r>
      <rPr>
        <b/>
        <sz val="10"/>
        <color rgb="FFFF0000"/>
        <rFont val="Arial"/>
        <family val="2"/>
      </rPr>
      <t>B</t>
    </r>
    <r>
      <rPr>
        <sz val="10"/>
        <rFont val="Arial"/>
        <family val="2"/>
      </rPr>
      <t>02875H</t>
    </r>
  </si>
  <si>
    <r>
      <t>S20</t>
    </r>
    <r>
      <rPr>
        <b/>
        <sz val="10"/>
        <color rgb="FFFF0000"/>
        <rFont val="Arial"/>
        <family val="2"/>
      </rPr>
      <t>B</t>
    </r>
    <r>
      <rPr>
        <sz val="10"/>
        <rFont val="Arial"/>
        <family val="2"/>
      </rPr>
      <t>02875P</t>
    </r>
  </si>
  <si>
    <t>Z003S2000W</t>
  </si>
  <si>
    <t>2" BitStrip w Clip</t>
  </si>
  <si>
    <t xml:space="preserve">Fine 8X1" Bulk </t>
  </si>
  <si>
    <t xml:space="preserve">Fine 8X1" Pkg </t>
  </si>
  <si>
    <t>F08101000B</t>
  </si>
  <si>
    <t>F08101000H</t>
  </si>
  <si>
    <t>F08101000P</t>
  </si>
  <si>
    <t>316 U2 Universal (Stainless)</t>
  </si>
  <si>
    <t>U2 BLACK Universal</t>
  </si>
  <si>
    <r>
      <t>U10</t>
    </r>
    <r>
      <rPr>
        <b/>
        <sz val="10"/>
        <color rgb="FFFF0000"/>
        <rFont val="Arial"/>
        <family val="2"/>
      </rPr>
      <t>B</t>
    </r>
    <r>
      <rPr>
        <sz val="10"/>
        <rFont val="Arial"/>
        <family val="2"/>
      </rPr>
      <t>02500B</t>
    </r>
  </si>
  <si>
    <r>
      <t>U10</t>
    </r>
    <r>
      <rPr>
        <b/>
        <sz val="10"/>
        <color rgb="FFFF0000"/>
        <rFont val="Arial"/>
        <family val="2"/>
      </rPr>
      <t>B</t>
    </r>
    <r>
      <rPr>
        <sz val="10"/>
        <rFont val="Arial"/>
        <family val="2"/>
      </rPr>
      <t>02500H</t>
    </r>
  </si>
  <si>
    <r>
      <t>U10</t>
    </r>
    <r>
      <rPr>
        <b/>
        <sz val="10"/>
        <color rgb="FFFF0000"/>
        <rFont val="Arial"/>
        <family val="2"/>
      </rPr>
      <t>B</t>
    </r>
    <r>
      <rPr>
        <sz val="10"/>
        <rFont val="Arial"/>
        <family val="2"/>
      </rPr>
      <t>02500P</t>
    </r>
  </si>
  <si>
    <r>
      <t>U10</t>
    </r>
    <r>
      <rPr>
        <b/>
        <sz val="10"/>
        <color rgb="FFFF0000"/>
        <rFont val="Arial"/>
        <family val="2"/>
      </rPr>
      <t>B</t>
    </r>
    <r>
      <rPr>
        <sz val="10"/>
        <rFont val="Arial"/>
        <family val="2"/>
      </rPr>
      <t>03125B</t>
    </r>
  </si>
  <si>
    <r>
      <t>U10</t>
    </r>
    <r>
      <rPr>
        <b/>
        <sz val="10"/>
        <color rgb="FFFF0000"/>
        <rFont val="Arial"/>
        <family val="2"/>
      </rPr>
      <t>B</t>
    </r>
    <r>
      <rPr>
        <sz val="10"/>
        <rFont val="Arial"/>
        <family val="2"/>
      </rPr>
      <t>03125H</t>
    </r>
  </si>
  <si>
    <r>
      <t>U10</t>
    </r>
    <r>
      <rPr>
        <b/>
        <sz val="10"/>
        <color rgb="FFFF0000"/>
        <rFont val="Arial"/>
        <family val="2"/>
      </rPr>
      <t>B</t>
    </r>
    <r>
      <rPr>
        <sz val="10"/>
        <rFont val="Arial"/>
        <family val="2"/>
      </rPr>
      <t>03125P</t>
    </r>
  </si>
  <si>
    <t>316 U2 Construction Screw (Stainless 316)</t>
  </si>
  <si>
    <t xml:space="preserve">316 CS 10X1" Bulk </t>
  </si>
  <si>
    <t xml:space="preserve">316 CS 10X1" Pkg </t>
  </si>
  <si>
    <t>I10101000B</t>
  </si>
  <si>
    <t>I10101000H</t>
  </si>
  <si>
    <t>I10101000P</t>
  </si>
  <si>
    <t>316 U2 Fine (Stainless 316)</t>
  </si>
  <si>
    <t>316 U2 RE-Fine (Stainless Steel 316)</t>
  </si>
  <si>
    <t>305 U2 Cap (Stainless Steel 305)</t>
  </si>
  <si>
    <t xml:space="preserve">U2 Cap WHITE </t>
  </si>
  <si>
    <t xml:space="preserve">Cap 8X1" Bulk </t>
  </si>
  <si>
    <t xml:space="preserve">Cap 8X1" Pkg </t>
  </si>
  <si>
    <t>C08101000B</t>
  </si>
  <si>
    <t>C08101000H</t>
  </si>
  <si>
    <t>C08101000P</t>
  </si>
  <si>
    <t xml:space="preserve">Cap-WHITE 8X1" Bulk </t>
  </si>
  <si>
    <t xml:space="preserve">Cap-WHITE 8X1" Pkg </t>
  </si>
  <si>
    <t xml:space="preserve">Cap-WHITE 8X1"1/2 Bulk </t>
  </si>
  <si>
    <t xml:space="preserve">Cap-WHITE 8X1"1/2 Pkg </t>
  </si>
  <si>
    <t xml:space="preserve">Cap-WHITE 8X2"1/2 Bulk </t>
  </si>
  <si>
    <t xml:space="preserve">Cap-WHITE 8X2"1/2 Pkg </t>
  </si>
  <si>
    <r>
      <t>C08</t>
    </r>
    <r>
      <rPr>
        <b/>
        <sz val="10"/>
        <color rgb="FFFF0000"/>
        <rFont val="Arial"/>
        <family val="2"/>
      </rPr>
      <t>W</t>
    </r>
    <r>
      <rPr>
        <sz val="10"/>
        <rFont val="Arial"/>
        <family val="2"/>
      </rPr>
      <t>01000B</t>
    </r>
  </si>
  <si>
    <r>
      <t>C08</t>
    </r>
    <r>
      <rPr>
        <b/>
        <sz val="10"/>
        <color rgb="FFFF0000"/>
        <rFont val="Arial"/>
        <family val="2"/>
      </rPr>
      <t>W</t>
    </r>
    <r>
      <rPr>
        <sz val="10"/>
        <rFont val="Arial"/>
        <family val="2"/>
      </rPr>
      <t>01000H</t>
    </r>
  </si>
  <si>
    <r>
      <t>C08</t>
    </r>
    <r>
      <rPr>
        <b/>
        <sz val="10"/>
        <color rgb="FFFF0000"/>
        <rFont val="Arial"/>
        <family val="2"/>
      </rPr>
      <t>W</t>
    </r>
    <r>
      <rPr>
        <sz val="10"/>
        <rFont val="Arial"/>
        <family val="2"/>
      </rPr>
      <t>01000P</t>
    </r>
  </si>
  <si>
    <r>
      <t>C08</t>
    </r>
    <r>
      <rPr>
        <b/>
        <sz val="10"/>
        <color rgb="FFFF0000"/>
        <rFont val="Arial"/>
        <family val="2"/>
      </rPr>
      <t>W</t>
    </r>
    <r>
      <rPr>
        <sz val="10"/>
        <rFont val="Arial"/>
        <family val="2"/>
      </rPr>
      <t>01500B</t>
    </r>
  </si>
  <si>
    <r>
      <t>C08</t>
    </r>
    <r>
      <rPr>
        <b/>
        <sz val="10"/>
        <color rgb="FFFF0000"/>
        <rFont val="Arial"/>
        <family val="2"/>
      </rPr>
      <t>W</t>
    </r>
    <r>
      <rPr>
        <sz val="10"/>
        <rFont val="Arial"/>
        <family val="2"/>
      </rPr>
      <t>01500H</t>
    </r>
  </si>
  <si>
    <r>
      <t>C08</t>
    </r>
    <r>
      <rPr>
        <b/>
        <sz val="10"/>
        <color rgb="FFFF0000"/>
        <rFont val="Arial"/>
        <family val="2"/>
      </rPr>
      <t>W</t>
    </r>
    <r>
      <rPr>
        <sz val="10"/>
        <rFont val="Arial"/>
        <family val="2"/>
      </rPr>
      <t>01500P</t>
    </r>
  </si>
  <si>
    <r>
      <t>C08</t>
    </r>
    <r>
      <rPr>
        <b/>
        <sz val="10"/>
        <color rgb="FFFF0000"/>
        <rFont val="Arial"/>
        <family val="2"/>
      </rPr>
      <t>W</t>
    </r>
    <r>
      <rPr>
        <sz val="10"/>
        <rFont val="Arial"/>
        <family val="2"/>
      </rPr>
      <t>02500B</t>
    </r>
  </si>
  <si>
    <r>
      <t>C08</t>
    </r>
    <r>
      <rPr>
        <b/>
        <sz val="10"/>
        <color rgb="FFFF0000"/>
        <rFont val="Arial"/>
        <family val="2"/>
      </rPr>
      <t>W</t>
    </r>
    <r>
      <rPr>
        <sz val="10"/>
        <rFont val="Arial"/>
        <family val="2"/>
      </rPr>
      <t>02500H</t>
    </r>
  </si>
  <si>
    <r>
      <t>C08</t>
    </r>
    <r>
      <rPr>
        <b/>
        <sz val="10"/>
        <color rgb="FFFF0000"/>
        <rFont val="Arial"/>
        <family val="2"/>
      </rPr>
      <t>W</t>
    </r>
    <r>
      <rPr>
        <sz val="10"/>
        <rFont val="Arial"/>
        <family val="2"/>
      </rPr>
      <t>02500P</t>
    </r>
  </si>
  <si>
    <t>Revision Date:</t>
  </si>
  <si>
    <t>F09104000P</t>
  </si>
  <si>
    <t>F09105000P</t>
  </si>
  <si>
    <t>S20102500I</t>
  </si>
  <si>
    <t>CS 5/16X2"1/2 CLAMSHELL</t>
  </si>
  <si>
    <t>S20103125I</t>
  </si>
  <si>
    <t>CS 5/16X3"1/8 CLAMSHELL</t>
  </si>
  <si>
    <t>S20104000I</t>
  </si>
  <si>
    <t>CS 5/16X4" CLAMSHELL</t>
  </si>
  <si>
    <t>S20105000I</t>
  </si>
  <si>
    <t xml:space="preserve">CS 5/16X5" CLAMSHELL  </t>
  </si>
  <si>
    <t>S20106000I</t>
  </si>
  <si>
    <t xml:space="preserve">CS 5/16X6" CLAMSHELL  </t>
  </si>
  <si>
    <t>S22103125I</t>
  </si>
  <si>
    <t xml:space="preserve">CS 3/8X3"1/8 CLAMSHELL  </t>
  </si>
  <si>
    <t>S22103375I</t>
  </si>
  <si>
    <t xml:space="preserve">CS 3/8X3"3/8 CLAMSHELL  </t>
  </si>
  <si>
    <t>S22104000I</t>
  </si>
  <si>
    <t>CS 3/8X4" CLAMSHELL</t>
  </si>
  <si>
    <t>S22105000I</t>
  </si>
  <si>
    <t>CS 3/8X5" CLAMSHELL</t>
  </si>
  <si>
    <t>S22106000I</t>
  </si>
  <si>
    <t>CS 3/8X6" CLAMSHELL</t>
  </si>
  <si>
    <t>S22106750I</t>
  </si>
  <si>
    <t xml:space="preserve">CS 3/8X6"3/4 CLAMSHELL </t>
  </si>
  <si>
    <t>S22107000I</t>
  </si>
  <si>
    <t>CS 3/8X7" CLAMSHELL</t>
  </si>
  <si>
    <t>S22108000I</t>
  </si>
  <si>
    <t>CS 3/8X8" CLAMSHELL</t>
  </si>
  <si>
    <t>S22110000I</t>
  </si>
  <si>
    <t xml:space="preserve">CS 3/8X10" CLAMSHELL </t>
  </si>
  <si>
    <t>S22112000I</t>
  </si>
  <si>
    <t xml:space="preserve">CS 3/8X12" CLAMSHELL </t>
  </si>
  <si>
    <t>S22114000I</t>
  </si>
  <si>
    <t xml:space="preserve">CS 3/8X14" CLAMSHELL </t>
  </si>
  <si>
    <t>S22116000I</t>
  </si>
  <si>
    <t xml:space="preserve">CS 3/8X16" CLAMSHELL </t>
  </si>
  <si>
    <t>S22120000I</t>
  </si>
  <si>
    <t xml:space="preserve">CS 3/8X20" CLAMSHELL </t>
  </si>
  <si>
    <t>U12106000I</t>
  </si>
  <si>
    <t xml:space="preserve">Univ 12X6" CLAMSHELL </t>
  </si>
  <si>
    <t>U12107000I</t>
  </si>
  <si>
    <t xml:space="preserve">Univ 12X7" CLAMSHELL </t>
  </si>
  <si>
    <t>U12108000I</t>
  </si>
  <si>
    <t xml:space="preserve">Univ 12X8" CLAMSHELL </t>
  </si>
  <si>
    <t>U12110000I</t>
  </si>
  <si>
    <t xml:space="preserve">Univ 12X10" CLAMSHELL </t>
  </si>
  <si>
    <t>U12112000I</t>
  </si>
  <si>
    <t xml:space="preserve">Univ 12X12" CLAMSHELL </t>
  </si>
  <si>
    <t xml:space="preserve">Univ 6X1/2" Pail </t>
  </si>
  <si>
    <t xml:space="preserve">Univ 6X5/8" Pail </t>
  </si>
  <si>
    <t xml:space="preserve">Univ 6X1"1/2 Pail </t>
  </si>
  <si>
    <t xml:space="preserve">Univ 8X1"1/4 Pail </t>
  </si>
  <si>
    <t xml:space="preserve">Univ 8X1"1/2 Pail </t>
  </si>
  <si>
    <t xml:space="preserve">Univ 8X2" Pail </t>
  </si>
  <si>
    <t xml:space="preserve">Univ 9X1"1/2 Pail </t>
  </si>
  <si>
    <t xml:space="preserve">Univ 9X1"3/4 Pail </t>
  </si>
  <si>
    <t xml:space="preserve">Univ 9X2" Pail </t>
  </si>
  <si>
    <t xml:space="preserve">Univ 9X2"1/2 Pail </t>
  </si>
  <si>
    <t xml:space="preserve">Univ 9X2"3/4 Pail </t>
  </si>
  <si>
    <t xml:space="preserve">Univ 9X3"1/8 Pail </t>
  </si>
  <si>
    <t xml:space="preserve">Univ 10X1"5/8 Pail </t>
  </si>
  <si>
    <t xml:space="preserve">Univ 10X2"1/4 Pail </t>
  </si>
  <si>
    <t xml:space="preserve">Univ 10X2"1/2 Pail </t>
  </si>
  <si>
    <t xml:space="preserve">Univ 10X2"3/4 Pail </t>
  </si>
  <si>
    <t xml:space="preserve">Univ 10X3"1/8 Pail </t>
  </si>
  <si>
    <t xml:space="preserve">Univ 10X3"1/2 Pail </t>
  </si>
  <si>
    <t xml:space="preserve">Univ 10X4" Pail </t>
  </si>
  <si>
    <t xml:space="preserve">Univ 10X4"1/2 Pail </t>
  </si>
  <si>
    <t xml:space="preserve">Univ 12X3"1/2 Pail </t>
  </si>
  <si>
    <t xml:space="preserve">316 Univ 8X1"1/4 Pail </t>
  </si>
  <si>
    <t xml:space="preserve">316 Univ 8X1"1/2 Pail </t>
  </si>
  <si>
    <t xml:space="preserve">316 Univ 8X1"3/4 Pail </t>
  </si>
  <si>
    <t xml:space="preserve">316 Univ 9X1"1/2 Pail </t>
  </si>
  <si>
    <t xml:space="preserve">316 Univ 9X2" Pail </t>
  </si>
  <si>
    <t xml:space="preserve">316 Univ 10X2"1/2 Pail </t>
  </si>
  <si>
    <t xml:space="preserve">316 Univ 10X2"3/4 Pail </t>
  </si>
  <si>
    <t xml:space="preserve">316 Univ 10X3" Pail </t>
  </si>
  <si>
    <t xml:space="preserve">316 Univ 10X4" Pail </t>
  </si>
  <si>
    <t>CS 10X1"1/2 Pail</t>
  </si>
  <si>
    <t>CS 10X2" Pail</t>
  </si>
  <si>
    <t>CS 10X2"1/2 Pail</t>
  </si>
  <si>
    <t>CS 10X2"3/4 Pail</t>
  </si>
  <si>
    <t xml:space="preserve">CS 10X3"1/8 Pail </t>
  </si>
  <si>
    <t>CS 1/4X1"1/2 Pail</t>
  </si>
  <si>
    <t>CS 1/4X2" Pail</t>
  </si>
  <si>
    <t>CS 1/4X2"1/2 Pail</t>
  </si>
  <si>
    <t>CS 1/4X2"3/4 Pail</t>
  </si>
  <si>
    <t>CS 1/4X3"1/8 Pail</t>
  </si>
  <si>
    <t>CS 1/4X3"3/8 Pail</t>
  </si>
  <si>
    <t>CS 5/16X2"1/2 Pail</t>
  </si>
  <si>
    <t>CS 5/16X3"1/8 Pail</t>
  </si>
  <si>
    <t>CS 5/16X4" Pail</t>
  </si>
  <si>
    <t>316 CS 10X1" Pail</t>
  </si>
  <si>
    <t>316 CS 10X1"1/2 Pail</t>
  </si>
  <si>
    <t>316 CS 1/4X2" Pail</t>
  </si>
  <si>
    <t>FH WOOD 25/64X3"3/8 Pail</t>
  </si>
  <si>
    <t>FH WOOD 25/64X4" Pail</t>
  </si>
  <si>
    <t xml:space="preserve">Fine 8X1" Pail </t>
  </si>
  <si>
    <t xml:space="preserve">Fine 8X1"1/4 Pail </t>
  </si>
  <si>
    <t xml:space="preserve">Fine 8X1"1/2 Pail </t>
  </si>
  <si>
    <t xml:space="preserve">Fine 8X2" Pail </t>
  </si>
  <si>
    <t xml:space="preserve">Fine 8X2"1/2 Pail </t>
  </si>
  <si>
    <t xml:space="preserve">Fine 8X2"3/4 Pail </t>
  </si>
  <si>
    <t xml:space="preserve">Fine 8X3"1/8 Pail </t>
  </si>
  <si>
    <t xml:space="preserve">Fine 9X3"1/8 Pail </t>
  </si>
  <si>
    <t>Fine 9X4" Pail</t>
  </si>
  <si>
    <t>Fine 9X5" Pail</t>
  </si>
  <si>
    <t xml:space="preserve">Fine-WHITE 8X2" Pail </t>
  </si>
  <si>
    <t xml:space="preserve">Fine-WHITE 8X2"1/2 Pail </t>
  </si>
  <si>
    <t xml:space="preserve">Fine-WHITE 8X2"3/4 Pail </t>
  </si>
  <si>
    <t xml:space="preserve">Fine-WHITE 8X3"1/8 Pail </t>
  </si>
  <si>
    <t xml:space="preserve">316 Fine 8X1"1/2 Pail </t>
  </si>
  <si>
    <t xml:space="preserve">316 Fine 8X2" Pail </t>
  </si>
  <si>
    <t xml:space="preserve">316 Fine 8X2"1/2 Pail </t>
  </si>
  <si>
    <t xml:space="preserve">316 Fine 8X3" Pail </t>
  </si>
  <si>
    <t xml:space="preserve">316 Fine 9X3" Pail </t>
  </si>
  <si>
    <t xml:space="preserve">RE-Fine 8X2" Pail </t>
  </si>
  <si>
    <t xml:space="preserve">RE-Fine 8X2"1/2 Pail </t>
  </si>
  <si>
    <t xml:space="preserve">RE-Fine 8X3"1/8 Pail </t>
  </si>
  <si>
    <t xml:space="preserve">RE-Fine 9X3"1/8 Pail </t>
  </si>
  <si>
    <t xml:space="preserve">RE-Fine-WHITE 8X2" Pail </t>
  </si>
  <si>
    <t xml:space="preserve">RE-Fine-WHITE 8X2"1/2 Pail </t>
  </si>
  <si>
    <t xml:space="preserve">RE-Fine-WHITE 8X2"3/4 Pail </t>
  </si>
  <si>
    <t xml:space="preserve">RE-Fine-WHITE 8X3"1/8 Pail </t>
  </si>
  <si>
    <t xml:space="preserve">316 RE-Fine 8X2"1/2 Pail </t>
  </si>
  <si>
    <t xml:space="preserve">316 RE-Fine 8X3" Pail </t>
  </si>
  <si>
    <t xml:space="preserve">Cap 8X1" Pail </t>
  </si>
  <si>
    <t xml:space="preserve">Cap 8X1"1/4 Pail </t>
  </si>
  <si>
    <t xml:space="preserve">Cap 8X1"1/2 Pail </t>
  </si>
  <si>
    <t xml:space="preserve">Cap 8X1"3/4 Pail </t>
  </si>
  <si>
    <t xml:space="preserve">Cap 8X2" Pail </t>
  </si>
  <si>
    <t xml:space="preserve">Cap 8X2"1/2 Pail </t>
  </si>
  <si>
    <t xml:space="preserve">Cap 8X2"3/4 Pail </t>
  </si>
  <si>
    <t xml:space="preserve">Cap 8X3"1/8 Pail </t>
  </si>
  <si>
    <t xml:space="preserve">Cap 10X1"5/8 Pail </t>
  </si>
  <si>
    <t xml:space="preserve">Cap-WHITE 8X1" Pail </t>
  </si>
  <si>
    <t xml:space="preserve">Cap-WHITE 8X1"1/2 Pail </t>
  </si>
  <si>
    <t xml:space="preserve">Cap-WHITE 8X2"1/2 Pail </t>
  </si>
  <si>
    <t xml:space="preserve">305 Cap 8X1"1/4 Pail </t>
  </si>
  <si>
    <t xml:space="preserve">305 Cap 8X1"1/2 Pail </t>
  </si>
  <si>
    <t xml:space="preserve">305 Cap 10X2"1/2 Pail </t>
  </si>
  <si>
    <t>TopStar 2"1/2 TopStar Pail</t>
  </si>
  <si>
    <t>TopStar 3"1/8 TopStar Pail</t>
  </si>
  <si>
    <t>TopStar 4" TopStar Pail</t>
  </si>
  <si>
    <t>SteelSiding 10X1"1/2 Pail</t>
  </si>
  <si>
    <t>VE 10X3"1/8 Pail</t>
  </si>
  <si>
    <r>
      <rPr>
        <b/>
        <i/>
        <sz val="10"/>
        <color theme="10"/>
        <rFont val="Arial"/>
        <family val="2"/>
      </rPr>
      <t>Pricing Link:</t>
    </r>
    <r>
      <rPr>
        <b/>
        <i/>
        <u/>
        <sz val="10"/>
        <color theme="10"/>
        <rFont val="Arial"/>
        <family val="2"/>
      </rPr>
      <t xml:space="preserve"> https://u2fasteners.com/cdn-pricing/</t>
    </r>
  </si>
  <si>
    <t xml:space="preserve">Univ 10X2"1/2 (blk) Bulk </t>
  </si>
  <si>
    <t xml:space="preserve">Univ 10X2"1/2 (blk) Pkg </t>
  </si>
  <si>
    <t xml:space="preserve">Univ 10X2"1/2 (blk) Pail </t>
  </si>
  <si>
    <t xml:space="preserve">Univ 10X3"1/8 (blk) Bulk </t>
  </si>
  <si>
    <t xml:space="preserve">Univ 10X3"1/8 (blk) Pkg </t>
  </si>
  <si>
    <t xml:space="preserve">Univ 10X3"1/8 (blk) Pail </t>
  </si>
  <si>
    <t>CS 5/16X2"7/8 (blk) Bulk</t>
  </si>
  <si>
    <t>CS 5/16X2"7/8 (blk) Pkg</t>
  </si>
  <si>
    <t>CS 5/16X2"7/8 (blk) Pail</t>
  </si>
  <si>
    <t>CS 5/16X3"1/8 (blk) Bulk</t>
  </si>
  <si>
    <t>CS 5/16X3"1/8 (blk) Pkg</t>
  </si>
  <si>
    <t>CS 5/16X3"1/8 (blk) Pail</t>
  </si>
  <si>
    <t>CS 5/16X4" (blk) Bulk</t>
  </si>
  <si>
    <t>CS 5/16X4" (blk) Pkg</t>
  </si>
  <si>
    <t>CS 5/16X4" (blk) Pail</t>
  </si>
  <si>
    <t>CS 5/16X5" (blk) Bulk</t>
  </si>
  <si>
    <t>CS 5/16X5" (blk) Pkg</t>
  </si>
  <si>
    <t>CS 5/16X6" (blk) Bulk</t>
  </si>
  <si>
    <t>CS 5/16X6" (blk) Pkg</t>
  </si>
  <si>
    <r>
      <t>S22</t>
    </r>
    <r>
      <rPr>
        <b/>
        <sz val="10"/>
        <color rgb="FFFF0000"/>
        <rFont val="Arial"/>
        <family val="2"/>
      </rPr>
      <t>B</t>
    </r>
    <r>
      <rPr>
        <sz val="10"/>
        <rFont val="Arial"/>
        <family val="2"/>
      </rPr>
      <t>05000B</t>
    </r>
  </si>
  <si>
    <t xml:space="preserve">CS 3/8X5" (blk) Bulk </t>
  </si>
  <si>
    <r>
      <t>S22</t>
    </r>
    <r>
      <rPr>
        <b/>
        <sz val="10"/>
        <color rgb="FFFF0000"/>
        <rFont val="Arial"/>
        <family val="2"/>
      </rPr>
      <t>B</t>
    </r>
    <r>
      <rPr>
        <sz val="10"/>
        <rFont val="Arial"/>
        <family val="2"/>
      </rPr>
      <t>05000H</t>
    </r>
  </si>
  <si>
    <t>CS 3/8X5" (blk) Pkg</t>
  </si>
  <si>
    <r>
      <t>S22</t>
    </r>
    <r>
      <rPr>
        <b/>
        <sz val="10"/>
        <color rgb="FFFF0000"/>
        <rFont val="Arial"/>
        <family val="2"/>
      </rPr>
      <t>B</t>
    </r>
    <r>
      <rPr>
        <sz val="10"/>
        <rFont val="Arial"/>
        <family val="2"/>
      </rPr>
      <t>06000B</t>
    </r>
  </si>
  <si>
    <t>CS 3/8X6" (blk) Bulk</t>
  </si>
  <si>
    <r>
      <t>S22</t>
    </r>
    <r>
      <rPr>
        <b/>
        <sz val="10"/>
        <color rgb="FFFF0000"/>
        <rFont val="Arial"/>
        <family val="2"/>
      </rPr>
      <t>B</t>
    </r>
    <r>
      <rPr>
        <sz val="10"/>
        <rFont val="Arial"/>
        <family val="2"/>
      </rPr>
      <t>06000H</t>
    </r>
  </si>
  <si>
    <t>CS 3/8X6" (blk) Pkg</t>
  </si>
  <si>
    <r>
      <t>S22</t>
    </r>
    <r>
      <rPr>
        <b/>
        <sz val="10"/>
        <color rgb="FFFF0000"/>
        <rFont val="Arial"/>
        <family val="2"/>
      </rPr>
      <t>B</t>
    </r>
    <r>
      <rPr>
        <sz val="10"/>
        <rFont val="Arial"/>
        <family val="2"/>
      </rPr>
      <t>08000B</t>
    </r>
  </si>
  <si>
    <t>CS 3/8X8" (blk) Bulk</t>
  </si>
  <si>
    <r>
      <t>S22</t>
    </r>
    <r>
      <rPr>
        <b/>
        <sz val="10"/>
        <color rgb="FFFF0000"/>
        <rFont val="Arial"/>
        <family val="2"/>
      </rPr>
      <t>B</t>
    </r>
    <r>
      <rPr>
        <sz val="10"/>
        <rFont val="Arial"/>
        <family val="2"/>
      </rPr>
      <t>08000H</t>
    </r>
  </si>
  <si>
    <t>CS 3/8X8" (blk) Pkg</t>
  </si>
  <si>
    <r>
      <t>S22</t>
    </r>
    <r>
      <rPr>
        <b/>
        <sz val="10"/>
        <color rgb="FFFF0000"/>
        <rFont val="Arial"/>
        <family val="2"/>
      </rPr>
      <t>B</t>
    </r>
    <r>
      <rPr>
        <sz val="10"/>
        <rFont val="Arial"/>
        <family val="2"/>
      </rPr>
      <t>10000B</t>
    </r>
  </si>
  <si>
    <t>CS 3/8X10" (blk) Bulk</t>
  </si>
  <si>
    <r>
      <t>S22</t>
    </r>
    <r>
      <rPr>
        <b/>
        <sz val="10"/>
        <color rgb="FFFF0000"/>
        <rFont val="Arial"/>
        <family val="2"/>
      </rPr>
      <t>B</t>
    </r>
    <r>
      <rPr>
        <sz val="10"/>
        <rFont val="Arial"/>
        <family val="2"/>
      </rPr>
      <t>10000H</t>
    </r>
  </si>
  <si>
    <t>CS 3/8X10" (blk) Pkg</t>
  </si>
  <si>
    <r>
      <t>S22</t>
    </r>
    <r>
      <rPr>
        <b/>
        <sz val="10"/>
        <color rgb="FFFF0000"/>
        <rFont val="Arial"/>
        <family val="2"/>
      </rPr>
      <t>B</t>
    </r>
    <r>
      <rPr>
        <sz val="10"/>
        <rFont val="Arial"/>
        <family val="2"/>
      </rPr>
      <t>12000B</t>
    </r>
  </si>
  <si>
    <t>CS 3/8X12" (blk) Bulk</t>
  </si>
  <si>
    <r>
      <t>S22</t>
    </r>
    <r>
      <rPr>
        <b/>
        <sz val="10"/>
        <color rgb="FFFF0000"/>
        <rFont val="Arial"/>
        <family val="2"/>
      </rPr>
      <t>B</t>
    </r>
    <r>
      <rPr>
        <sz val="10"/>
        <rFont val="Arial"/>
        <family val="2"/>
      </rPr>
      <t>12000H</t>
    </r>
  </si>
  <si>
    <t>CS 3/8X12" (blk) Pkg</t>
  </si>
  <si>
    <t>C10104000B</t>
  </si>
  <si>
    <t xml:space="preserve">Cap 10X4" Bulk </t>
  </si>
  <si>
    <t>C10104000H</t>
  </si>
  <si>
    <t xml:space="preserve">Cap 10X4" Pkg </t>
  </si>
  <si>
    <t>C10104000P</t>
  </si>
  <si>
    <t xml:space="preserve">Cap 10X4" Pail </t>
  </si>
  <si>
    <t>I22104000B</t>
  </si>
  <si>
    <t xml:space="preserve">316 CS 3/8X4" Bulk </t>
  </si>
  <si>
    <t>I22104000H</t>
  </si>
  <si>
    <t>316 CS 3/8X4" Pkg</t>
  </si>
  <si>
    <t>I22105000B</t>
  </si>
  <si>
    <t>316 CS 3/8X5" Bulk</t>
  </si>
  <si>
    <t>I22105000H</t>
  </si>
  <si>
    <t>316 CS 3/8X5" Pkg</t>
  </si>
  <si>
    <t>Y12102500B</t>
  </si>
  <si>
    <t>FH DRILL 12X2"1/2 BULK</t>
  </si>
  <si>
    <t>Y12102500H</t>
  </si>
  <si>
    <t>FH DRILL 12X2"1/2 Pkg</t>
  </si>
  <si>
    <t>U2 Fine BLACK</t>
  </si>
  <si>
    <r>
      <t>F08</t>
    </r>
    <r>
      <rPr>
        <b/>
        <sz val="10"/>
        <color rgb="FFFF0000"/>
        <rFont val="Arial"/>
        <family val="2"/>
      </rPr>
      <t>B</t>
    </r>
    <r>
      <rPr>
        <sz val="10"/>
        <rFont val="Arial"/>
        <family val="2"/>
      </rPr>
      <t>02500B</t>
    </r>
  </si>
  <si>
    <t>FINE 8X2"1/2 (blk) Bulk</t>
  </si>
  <si>
    <r>
      <t>F08</t>
    </r>
    <r>
      <rPr>
        <b/>
        <sz val="10"/>
        <color rgb="FFFF0000"/>
        <rFont val="Arial"/>
        <family val="2"/>
      </rPr>
      <t>B</t>
    </r>
    <r>
      <rPr>
        <sz val="10"/>
        <rFont val="Arial"/>
        <family val="2"/>
      </rPr>
      <t>02500H</t>
    </r>
  </si>
  <si>
    <t>FINE 8X2"1/2 (blk) Pkg</t>
  </si>
  <si>
    <r>
      <t>F08</t>
    </r>
    <r>
      <rPr>
        <b/>
        <sz val="10"/>
        <color rgb="FFFF0000"/>
        <rFont val="Arial"/>
        <family val="2"/>
      </rPr>
      <t>B</t>
    </r>
    <r>
      <rPr>
        <sz val="10"/>
        <rFont val="Arial"/>
        <family val="2"/>
      </rPr>
      <t>02500P</t>
    </r>
  </si>
  <si>
    <t>FINE 8X2"1/2 (blk) Pail</t>
  </si>
  <si>
    <t>R09102500B</t>
  </si>
  <si>
    <t>RE-FINE 9X2"1/2 Bulk</t>
  </si>
  <si>
    <t>R09102500H</t>
  </si>
  <si>
    <t>RE-FINE 9X2"1/2 Pkg</t>
  </si>
  <si>
    <t>R09102500P</t>
  </si>
  <si>
    <t>RE-FINE 9X2"1/2 Pail</t>
  </si>
  <si>
    <t>U2 ICF</t>
  </si>
  <si>
    <t>308101500B</t>
  </si>
  <si>
    <t>ICF 8X1"1/2 Bulk</t>
  </si>
  <si>
    <t>308101500H</t>
  </si>
  <si>
    <t>ICF 8X1"1/2 Pkg</t>
  </si>
  <si>
    <t>308101500P</t>
  </si>
  <si>
    <t>ICF 8X1"1/2 Pail</t>
  </si>
  <si>
    <t>308103000B</t>
  </si>
  <si>
    <t>ICF 8X3" Bulk</t>
  </si>
  <si>
    <t>308103000H</t>
  </si>
  <si>
    <t>ICF 8X3" Pkg</t>
  </si>
  <si>
    <t>308103000P</t>
  </si>
  <si>
    <t>ICF 8X3" Pail</t>
  </si>
  <si>
    <t xml:space="preserve">U2 Truss </t>
  </si>
  <si>
    <t>414104500B</t>
  </si>
  <si>
    <t>TRUSS 1/4X4"1/2 Bulk</t>
  </si>
  <si>
    <t>414104500H</t>
  </si>
  <si>
    <t>TRUSS 1/4X4"1/2 Pkg</t>
  </si>
  <si>
    <t>414106000B</t>
  </si>
  <si>
    <t>TRUSS 1/4X6" Bulk</t>
  </si>
  <si>
    <t>414106000H</t>
  </si>
  <si>
    <t>TRUSS 1/4X6" Pkg</t>
  </si>
  <si>
    <t>Z003S3000W</t>
  </si>
  <si>
    <t>3" BitStrip w Clip</t>
  </si>
  <si>
    <t>Hex</t>
  </si>
  <si>
    <t>15</t>
  </si>
  <si>
    <t>25</t>
  </si>
  <si>
    <t/>
  </si>
  <si>
    <t>30</t>
  </si>
  <si>
    <t>40</t>
  </si>
  <si>
    <t>10</t>
  </si>
  <si>
    <t>Driver Bit Size</t>
  </si>
  <si>
    <t>CB</t>
  </si>
  <si>
    <r>
      <rPr>
        <b/>
        <sz val="10"/>
        <rFont val="Arial"/>
        <family val="2"/>
      </rPr>
      <t>STATUS</t>
    </r>
    <r>
      <rPr>
        <sz val="10"/>
        <rFont val="Arial"/>
        <family val="2"/>
      </rPr>
      <t xml:space="preserve"> </t>
    </r>
    <r>
      <rPr>
        <b/>
        <u/>
        <sz val="10"/>
        <color rgb="FFFF0000"/>
        <rFont val="Arial"/>
        <family val="2"/>
      </rPr>
      <t>don’t order</t>
    </r>
    <r>
      <rPr>
        <sz val="10"/>
        <color rgb="FFFF0000"/>
        <rFont val="Arial"/>
        <family val="2"/>
      </rPr>
      <t xml:space="preserve"> </t>
    </r>
    <r>
      <rPr>
        <b/>
        <sz val="10"/>
        <color rgb="FFFF0000"/>
        <rFont val="Arial"/>
        <family val="2"/>
      </rPr>
      <t>NEW ITEMS ! Coming soon</t>
    </r>
    <r>
      <rPr>
        <sz val="10"/>
        <rFont val="Arial"/>
        <family val="2"/>
      </rPr>
      <t xml:space="preserve"> !</t>
    </r>
  </si>
  <si>
    <r>
      <t xml:space="preserve">MSRP </t>
    </r>
    <r>
      <rPr>
        <b/>
        <i/>
        <sz val="10"/>
        <color rgb="FFFF0000"/>
        <rFont val="Arial"/>
        <family val="2"/>
      </rPr>
      <t>including Tariff</t>
    </r>
  </si>
  <si>
    <r>
      <t xml:space="preserve">Net Pricing </t>
    </r>
    <r>
      <rPr>
        <b/>
        <i/>
        <sz val="10"/>
        <color rgb="FFFF0000"/>
        <rFont val="Arial"/>
        <family val="2"/>
      </rPr>
      <t>including Tariff</t>
    </r>
  </si>
  <si>
    <r>
      <t xml:space="preserve">PRODUCT NET T O T A L </t>
    </r>
    <r>
      <rPr>
        <b/>
        <i/>
        <sz val="10"/>
        <color rgb="FFFF0000"/>
        <rFont val="Arial"/>
        <family val="2"/>
      </rPr>
      <t xml:space="preserve">  Must meet the freight prepaid minimum to qualify ==&gt;</t>
    </r>
  </si>
  <si>
    <t>plus T A R I F F ==&gt;</t>
  </si>
  <si>
    <t>Total</t>
  </si>
  <si>
    <t>CS 3/8X2" (blk) Bulk</t>
  </si>
  <si>
    <t>CS 3/8X2" (blk) Pkg</t>
  </si>
  <si>
    <t xml:space="preserve">CS 3/8X3"1/8 (blk) Bulk </t>
  </si>
  <si>
    <t>AUGUST</t>
  </si>
  <si>
    <t>CS 3/8X3"1/8 (blk) Pkg</t>
  </si>
  <si>
    <t xml:space="preserve">CS 3/8X4" (blk) Bulk </t>
  </si>
  <si>
    <t>CS 3/8X4" (blk) Pkg</t>
  </si>
  <si>
    <r>
      <t>S22</t>
    </r>
    <r>
      <rPr>
        <b/>
        <sz val="10"/>
        <color rgb="FFFF0000"/>
        <rFont val="Arial"/>
        <family val="2"/>
      </rPr>
      <t>B</t>
    </r>
    <r>
      <rPr>
        <sz val="10"/>
        <rFont val="Arial"/>
        <family val="2"/>
      </rPr>
      <t>02000B</t>
    </r>
  </si>
  <si>
    <r>
      <t>S22</t>
    </r>
    <r>
      <rPr>
        <b/>
        <sz val="10"/>
        <color rgb="FFFF0000"/>
        <rFont val="Arial"/>
        <family val="2"/>
      </rPr>
      <t>B</t>
    </r>
    <r>
      <rPr>
        <sz val="10"/>
        <rFont val="Arial"/>
        <family val="2"/>
      </rPr>
      <t>02000H</t>
    </r>
  </si>
  <si>
    <r>
      <t>S22</t>
    </r>
    <r>
      <rPr>
        <b/>
        <sz val="10"/>
        <color rgb="FFFF0000"/>
        <rFont val="Arial"/>
        <family val="2"/>
      </rPr>
      <t>B</t>
    </r>
    <r>
      <rPr>
        <sz val="10"/>
        <rFont val="Arial"/>
        <family val="2"/>
      </rPr>
      <t>03125B</t>
    </r>
  </si>
  <si>
    <r>
      <t>S22</t>
    </r>
    <r>
      <rPr>
        <b/>
        <sz val="10"/>
        <color rgb="FFFF0000"/>
        <rFont val="Arial"/>
        <family val="2"/>
      </rPr>
      <t>B</t>
    </r>
    <r>
      <rPr>
        <sz val="10"/>
        <rFont val="Arial"/>
        <family val="2"/>
      </rPr>
      <t>03125H</t>
    </r>
  </si>
  <si>
    <r>
      <t>S22</t>
    </r>
    <r>
      <rPr>
        <b/>
        <sz val="10"/>
        <color rgb="FFFF0000"/>
        <rFont val="Arial"/>
        <family val="2"/>
      </rPr>
      <t>B</t>
    </r>
    <r>
      <rPr>
        <sz val="10"/>
        <rFont val="Arial"/>
        <family val="2"/>
      </rPr>
      <t>04000B</t>
    </r>
  </si>
  <si>
    <r>
      <t>S22</t>
    </r>
    <r>
      <rPr>
        <b/>
        <sz val="10"/>
        <color rgb="FFFF0000"/>
        <rFont val="Arial"/>
        <family val="2"/>
      </rPr>
      <t>B</t>
    </r>
    <r>
      <rPr>
        <sz val="10"/>
        <rFont val="Arial"/>
        <family val="2"/>
      </rPr>
      <t>04000H</t>
    </r>
  </si>
  <si>
    <t>weight in lbs/ provide by manufacturer</t>
  </si>
  <si>
    <t>weight per 100/pcs</t>
  </si>
  <si>
    <t xml:space="preserve">Packing Material </t>
  </si>
  <si>
    <t xml:space="preserve">MC Packing Material </t>
  </si>
  <si>
    <t>1 x Driver Bit</t>
  </si>
  <si>
    <t>Net weight/lbs</t>
  </si>
  <si>
    <t>S20103500B</t>
  </si>
  <si>
    <t xml:space="preserve">CS 5/16X3"1/2 Bulk </t>
  </si>
  <si>
    <t xml:space="preserve">August </t>
  </si>
  <si>
    <t>S20103500H</t>
  </si>
  <si>
    <t xml:space="preserve">CS 5/16X3"1/2 Pkg </t>
  </si>
  <si>
    <t>S20103500P</t>
  </si>
  <si>
    <t>CS 5/16X3"1/2 Pail</t>
  </si>
  <si>
    <r>
      <t>M10</t>
    </r>
    <r>
      <rPr>
        <b/>
        <sz val="10"/>
        <color rgb="FFFF0000"/>
        <rFont val="Arial"/>
        <family val="2"/>
      </rPr>
      <t>B</t>
    </r>
    <r>
      <rPr>
        <sz val="10"/>
        <rFont val="Arial"/>
        <family val="2"/>
      </rPr>
      <t>01500B</t>
    </r>
  </si>
  <si>
    <t>SteelSiding Black 10X1"1/2 Bulk</t>
  </si>
  <si>
    <t>September</t>
  </si>
  <si>
    <r>
      <t>M10</t>
    </r>
    <r>
      <rPr>
        <b/>
        <sz val="10"/>
        <color rgb="FFFF0000"/>
        <rFont val="Arial"/>
        <family val="2"/>
      </rPr>
      <t>B</t>
    </r>
    <r>
      <rPr>
        <sz val="10"/>
        <rFont val="Arial"/>
        <family val="2"/>
      </rPr>
      <t>01500H</t>
    </r>
  </si>
  <si>
    <t>SteelSiding Black 10X1"1/2 Pkg</t>
  </si>
  <si>
    <r>
      <t>M10</t>
    </r>
    <r>
      <rPr>
        <b/>
        <sz val="10"/>
        <color rgb="FFFF0000"/>
        <rFont val="Arial"/>
        <family val="2"/>
      </rPr>
      <t>B</t>
    </r>
    <r>
      <rPr>
        <sz val="10"/>
        <rFont val="Arial"/>
        <family val="2"/>
      </rPr>
      <t>01500P</t>
    </r>
  </si>
  <si>
    <t>SteelSiding Black 10X1"1/2 Pail</t>
  </si>
  <si>
    <t xml:space="preserve">U2 Dual Bit </t>
  </si>
  <si>
    <t>B0022530DX</t>
  </si>
  <si>
    <t>U-Dual Bit T25/T30 X 2" BitsCard</t>
  </si>
  <si>
    <t>S10101000B</t>
  </si>
  <si>
    <t>S10101000H</t>
  </si>
  <si>
    <t>S10101000P</t>
  </si>
  <si>
    <t xml:space="preserve">CS 10X1" Bulk </t>
  </si>
  <si>
    <t xml:space="preserve">CS 10X1" Pkg </t>
  </si>
  <si>
    <t>CS 10X1" Pail</t>
  </si>
  <si>
    <t>316 CS 5/16X2"1/2 CLAMSHELL</t>
  </si>
  <si>
    <t>316 CS 5/16X3" CLAMSHELL</t>
  </si>
  <si>
    <t>316 CS 5/16X6" CLAMSHELL</t>
  </si>
  <si>
    <t>316 CS 5/16X4" CLAMSHELL</t>
  </si>
  <si>
    <t>316 CS 5/16X5" CLAMSHELL</t>
  </si>
  <si>
    <t>I20102500i</t>
  </si>
  <si>
    <t>I20103000i</t>
  </si>
  <si>
    <t>I20106000i</t>
  </si>
  <si>
    <t>I20105000i</t>
  </si>
  <si>
    <t>I20104000i</t>
  </si>
  <si>
    <t>312103125B</t>
  </si>
  <si>
    <t>312103125H</t>
  </si>
  <si>
    <t>ICF 12X3"1/8 Bulk</t>
  </si>
  <si>
    <t>ICF 12X3"1/8 Pkg</t>
  </si>
  <si>
    <t>316 CS 3/8X4" CLAMSHELL</t>
  </si>
  <si>
    <t>316 CS 3/8X5" CLAMSHELL</t>
  </si>
  <si>
    <t>I22108000i</t>
  </si>
  <si>
    <t>I22105000i</t>
  </si>
  <si>
    <t>I22104000i</t>
  </si>
  <si>
    <t>316 CS 3/8X8" BAG</t>
  </si>
  <si>
    <t>2026 JULY 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</si>
</sst>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quot;$&quot;#,##0.00"/>
    <numFmt numFmtId="167" formatCode="#,##0.0000"/>
    <numFmt numFmtId="168" formatCode="_(* #,##0_);_(* \(#,##0\);_(* &quot;-&quot;??_);_(@_)"/>
    <numFmt numFmtId="169" formatCode="_(* #,##0.000_);_(* \(#,##0.000\);_(* &quot;-&quot;??_);_(@_)"/>
    <numFmt numFmtId="170" formatCode="#,##0.000"/>
  </numFmts>
  <fonts count="50">
    <font>
      <sz val="11"/>
      <color theme="1"/>
      <name val="Calibri"/>
      <family val="2"/>
      <scheme val="minor"/>
    </font>
    <font>
      <sz val="11"/>
      <color theme="1"/>
      <name val="Calibri"/>
      <family val="2"/>
      <scheme val="minor"/>
    </font>
    <font>
      <sz val="10"/>
      <name val="Arial"/>
      <family val="2"/>
    </font>
    <font>
      <b/>
      <sz val="10"/>
      <color theme="0"/>
      <name val="Arial"/>
      <family val="2"/>
    </font>
    <font>
      <b/>
      <i/>
      <sz val="10"/>
      <name val="Arial"/>
      <family val="2"/>
    </font>
    <font>
      <sz val="8"/>
      <name val="Arial"/>
      <family val="2"/>
    </font>
    <font>
      <b/>
      <sz val="10"/>
      <color rgb="FFFF0000"/>
      <name val="Arial"/>
      <family val="2"/>
    </font>
    <font>
      <u/>
      <sz val="10"/>
      <color theme="10"/>
      <name val="Arial"/>
      <family val="2"/>
    </font>
    <font>
      <b/>
      <sz val="10"/>
      <name val="Arial"/>
      <family val="2"/>
    </font>
    <font>
      <b/>
      <sz val="14"/>
      <name val="Arial"/>
      <family val="2"/>
    </font>
    <font>
      <sz val="11"/>
      <color rgb="FF9C6500"/>
      <name val="Calibri"/>
      <family val="2"/>
      <scheme val="minor"/>
    </font>
    <font>
      <sz val="11"/>
      <color rgb="FF0061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u/>
      <sz val="11"/>
      <color theme="10"/>
      <name val="Calibri"/>
      <family val="2"/>
      <scheme val="minor"/>
    </font>
    <font>
      <sz val="12"/>
      <color theme="1"/>
      <name val="Calibri"/>
      <family val="2"/>
      <charset val="136"/>
      <scheme val="minor"/>
    </font>
    <font>
      <sz val="10"/>
      <color rgb="FF000000"/>
      <name val="Times New Roman"/>
      <family val="1"/>
    </font>
    <font>
      <sz val="10"/>
      <color rgb="FFFF0000"/>
      <name val="Arial"/>
      <family val="2"/>
    </font>
    <font>
      <sz val="11"/>
      <color rgb="FF000000"/>
      <name val="Calibri"/>
      <family val="2"/>
    </font>
    <font>
      <b/>
      <sz val="10"/>
      <color rgb="FFFFFFFF"/>
      <name val="Arial"/>
      <family val="2"/>
    </font>
    <font>
      <sz val="8"/>
      <name val="Calibri"/>
      <family val="2"/>
      <scheme val="minor"/>
    </font>
    <font>
      <b/>
      <sz val="12"/>
      <name val="Arial"/>
      <family val="2"/>
    </font>
    <font>
      <b/>
      <i/>
      <sz val="10"/>
      <color rgb="FFFF0000"/>
      <name val="Arial"/>
      <family val="2"/>
    </font>
    <font>
      <b/>
      <i/>
      <u/>
      <sz val="10"/>
      <color theme="10"/>
      <name val="Arial"/>
      <family val="2"/>
    </font>
    <font>
      <b/>
      <i/>
      <sz val="10"/>
      <color theme="10"/>
      <name val="Arial"/>
      <family val="2"/>
    </font>
    <font>
      <b/>
      <u/>
      <sz val="10"/>
      <color rgb="FFFF0000"/>
      <name val="Arial"/>
      <family val="2"/>
    </font>
    <font>
      <b/>
      <i/>
      <sz val="10"/>
      <color rgb="FF0070C0"/>
      <name val="Arial"/>
      <family val="2"/>
    </font>
    <font>
      <b/>
      <i/>
      <u/>
      <sz val="10"/>
      <color rgb="FFFF0000"/>
      <name val="Arial"/>
      <family val="2"/>
    </font>
    <font>
      <b/>
      <i/>
      <u val="double"/>
      <sz val="10"/>
      <color rgb="FF0070C0"/>
      <name val="Arial"/>
      <family val="2"/>
    </font>
    <font>
      <i/>
      <sz val="10"/>
      <color rgb="FF0070C0"/>
      <name val="Arial"/>
      <family val="2"/>
    </font>
    <font>
      <sz val="7"/>
      <name val="Arial"/>
      <family val="2"/>
    </font>
    <font>
      <b/>
      <u val="double"/>
      <sz val="10"/>
      <name val="Arial"/>
      <family val="2"/>
    </font>
    <font>
      <sz val="11"/>
      <name val="Calibri"/>
      <family val="2"/>
      <scheme val="minor"/>
    </font>
    <font>
      <sz val="10"/>
      <color theme="1"/>
      <name val="Arial"/>
      <family val="2"/>
    </font>
    <font>
      <b/>
      <sz val="9"/>
      <color indexed="81"/>
      <name val="Tahoma"/>
      <family val="2"/>
    </font>
    <font>
      <sz val="9"/>
      <color indexed="81"/>
      <name val="Tahoma"/>
      <family val="2"/>
    </font>
    <font>
      <i/>
      <sz val="10"/>
      <name val="Arial"/>
      <family val="2"/>
    </font>
  </fonts>
  <fills count="42">
    <fill>
      <patternFill patternType="none"/>
    </fill>
    <fill>
      <patternFill patternType="gray125"/>
    </fill>
    <fill>
      <patternFill patternType="solid">
        <fgColor rgb="FFFFFF00"/>
        <bgColor indexed="64"/>
      </patternFill>
    </fill>
    <fill>
      <patternFill patternType="solid">
        <fgColor theme="4" tint="-0.249977111117893"/>
        <bgColor indexed="64"/>
      </patternFill>
    </fill>
    <fill>
      <patternFill patternType="solid">
        <fgColor rgb="FFFFEB9C"/>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2F75B5"/>
        <bgColor rgb="FF000000"/>
      </patternFill>
    </fill>
    <fill>
      <patternFill patternType="solid">
        <fgColor rgb="FFFFFF00"/>
        <bgColor rgb="FF000000"/>
      </patternFill>
    </fill>
    <fill>
      <patternFill patternType="solid">
        <fgColor theme="0" tint="-0.249977111117893"/>
        <bgColor indexed="64"/>
      </patternFill>
    </fill>
    <fill>
      <patternFill patternType="solid">
        <fgColor rgb="FFFF000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4" tint="0.79998168889431442"/>
        <bgColor indexed="64"/>
      </patternFill>
    </fill>
  </fills>
  <borders count="15">
    <border>
      <left/>
      <right/>
      <top/>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diagonal/>
    </border>
    <border>
      <left style="thin">
        <color indexed="64"/>
      </left>
      <right/>
      <top/>
      <bottom/>
      <diagonal/>
    </border>
  </borders>
  <cellStyleXfs count="78">
    <xf numFmtId="0" fontId="0" fillId="0" borderId="0"/>
    <xf numFmtId="165" fontId="1" fillId="0" borderId="0" applyFont="0" applyFill="0" applyBorder="0" applyAlignment="0" applyProtection="0"/>
    <xf numFmtId="0" fontId="2" fillId="0" borderId="0" applyNumberFormat="0" applyFont="0" applyFill="0" applyBorder="0" applyAlignment="0" applyProtection="0"/>
    <xf numFmtId="43" fontId="2" fillId="0" borderId="0" applyNumberFormat="0" applyFont="0" applyFill="0" applyBorder="0" applyAlignment="0" applyProtection="0"/>
    <xf numFmtId="0" fontId="7" fillId="0" borderId="0" applyNumberFormat="0" applyFill="0" applyBorder="0" applyAlignment="0" applyProtection="0"/>
    <xf numFmtId="0" fontId="10" fillId="4" borderId="0" applyNumberFormat="0" applyBorder="0" applyAlignment="0" applyProtection="0"/>
    <xf numFmtId="0" fontId="11" fillId="5" borderId="0" applyNumberFormat="0" applyBorder="0" applyAlignment="0" applyProtection="0"/>
    <xf numFmtId="0" fontId="12" fillId="0" borderId="0" applyNumberFormat="0" applyFill="0" applyBorder="0" applyAlignment="0" applyProtection="0"/>
    <xf numFmtId="0" fontId="13" fillId="0" borderId="2" applyNumberFormat="0" applyFill="0" applyAlignment="0" applyProtection="0"/>
    <xf numFmtId="0" fontId="14" fillId="0" borderId="3" applyNumberFormat="0" applyFill="0" applyAlignment="0" applyProtection="0"/>
    <xf numFmtId="0" fontId="15" fillId="0" borderId="4" applyNumberFormat="0" applyFill="0" applyAlignment="0" applyProtection="0"/>
    <xf numFmtId="0" fontId="15" fillId="0" borderId="0" applyNumberFormat="0" applyFill="0" applyBorder="0" applyAlignment="0" applyProtection="0"/>
    <xf numFmtId="0" fontId="16" fillId="6" borderId="0" applyNumberFormat="0" applyBorder="0" applyAlignment="0" applyProtection="0"/>
    <xf numFmtId="0" fontId="17" fillId="7" borderId="5" applyNumberFormat="0" applyAlignment="0" applyProtection="0"/>
    <xf numFmtId="0" fontId="18" fillId="8" borderId="6" applyNumberFormat="0" applyAlignment="0" applyProtection="0"/>
    <xf numFmtId="0" fontId="19" fillId="8" borderId="5" applyNumberFormat="0" applyAlignment="0" applyProtection="0"/>
    <xf numFmtId="0" fontId="20" fillId="0" borderId="7" applyNumberFormat="0" applyFill="0" applyAlignment="0" applyProtection="0"/>
    <xf numFmtId="0" fontId="21" fillId="9" borderId="8"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0" applyNumberFormat="0" applyFill="0" applyAlignment="0" applyProtection="0"/>
    <xf numFmtId="0" fontId="25"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5"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5"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5"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5"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5"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6" fillId="0" borderId="0"/>
    <xf numFmtId="165" fontId="26" fillId="0" borderId="0" applyFont="0" applyFill="0" applyBorder="0" applyAlignment="0" applyProtection="0"/>
    <xf numFmtId="164" fontId="26" fillId="0" borderId="0" applyFont="0" applyFill="0" applyBorder="0" applyAlignment="0" applyProtection="0"/>
    <xf numFmtId="0" fontId="27" fillId="0" borderId="0" applyNumberFormat="0" applyFill="0" applyBorder="0" applyAlignment="0" applyProtection="0"/>
    <xf numFmtId="0" fontId="25" fillId="14" borderId="0" applyNumberFormat="0" applyBorder="0" applyAlignment="0" applyProtection="0"/>
    <xf numFmtId="0" fontId="25" fillId="18" borderId="0" applyNumberFormat="0" applyBorder="0" applyAlignment="0" applyProtection="0"/>
    <xf numFmtId="0" fontId="25" fillId="22" borderId="0" applyNumberFormat="0" applyBorder="0" applyAlignment="0" applyProtection="0"/>
    <xf numFmtId="0" fontId="25" fillId="26" borderId="0" applyNumberFormat="0" applyBorder="0" applyAlignment="0" applyProtection="0"/>
    <xf numFmtId="0" fontId="25" fillId="30" borderId="0" applyNumberFormat="0" applyBorder="0" applyAlignment="0" applyProtection="0"/>
    <xf numFmtId="0" fontId="25" fillId="34" borderId="0" applyNumberFormat="0" applyBorder="0" applyAlignment="0" applyProtection="0"/>
    <xf numFmtId="0" fontId="1" fillId="0" borderId="0"/>
    <xf numFmtId="0" fontId="1" fillId="10" borderId="9" applyNumberFormat="0" applyFont="0" applyAlignment="0" applyProtection="0"/>
    <xf numFmtId="165" fontId="1" fillId="0" borderId="0" applyFont="0" applyFill="0" applyBorder="0" applyAlignment="0" applyProtection="0"/>
    <xf numFmtId="9" fontId="26" fillId="0" borderId="0" applyFont="0" applyFill="0" applyBorder="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10" borderId="9" applyNumberFormat="0" applyFont="0" applyAlignment="0" applyProtection="0"/>
    <xf numFmtId="0" fontId="28" fillId="0" borderId="0">
      <alignment vertical="center"/>
    </xf>
    <xf numFmtId="165" fontId="28" fillId="0" borderId="0" applyFont="0" applyFill="0" applyBorder="0" applyAlignment="0" applyProtection="0"/>
    <xf numFmtId="0" fontId="25" fillId="19" borderId="0" applyNumberFormat="0" applyBorder="0" applyAlignment="0" applyProtection="0"/>
    <xf numFmtId="0" fontId="25" fillId="31" borderId="0" applyNumberFormat="0" applyBorder="0" applyAlignment="0" applyProtection="0"/>
    <xf numFmtId="165" fontId="1" fillId="0" borderId="0" applyFont="0" applyFill="0" applyBorder="0" applyAlignment="0" applyProtection="0"/>
    <xf numFmtId="0" fontId="2" fillId="0" borderId="0"/>
    <xf numFmtId="0" fontId="29" fillId="0" borderId="0"/>
  </cellStyleXfs>
  <cellXfs count="148">
    <xf numFmtId="0" fontId="0" fillId="0" borderId="0" xfId="0"/>
    <xf numFmtId="0" fontId="2" fillId="0" borderId="0" xfId="2"/>
    <xf numFmtId="0" fontId="2" fillId="0" borderId="0" xfId="2" applyAlignment="1">
      <alignment horizontal="center"/>
    </xf>
    <xf numFmtId="166" fontId="2" fillId="0" borderId="0" xfId="2" applyNumberFormat="1"/>
    <xf numFmtId="0" fontId="2" fillId="0" borderId="0" xfId="2" applyAlignment="1">
      <alignment horizontal="right"/>
    </xf>
    <xf numFmtId="4" fontId="2" fillId="0" borderId="0" xfId="2" applyNumberFormat="1"/>
    <xf numFmtId="0" fontId="2" fillId="2" borderId="0" xfId="2" applyFill="1"/>
    <xf numFmtId="3" fontId="2" fillId="0" borderId="0" xfId="2" applyNumberFormat="1"/>
    <xf numFmtId="1" fontId="2" fillId="0" borderId="0" xfId="2" applyNumberFormat="1" applyAlignment="1">
      <alignment horizontal="left"/>
    </xf>
    <xf numFmtId="0" fontId="2" fillId="3" borderId="0" xfId="2" applyFill="1"/>
    <xf numFmtId="3" fontId="2" fillId="3" borderId="0" xfId="2" applyNumberFormat="1" applyFill="1"/>
    <xf numFmtId="1" fontId="3" fillId="3" borderId="0" xfId="2" applyNumberFormat="1" applyFont="1" applyFill="1" applyAlignment="1">
      <alignment horizontal="left"/>
    </xf>
    <xf numFmtId="168" fontId="2" fillId="0" borderId="0" xfId="1" applyNumberFormat="1" applyFont="1"/>
    <xf numFmtId="0" fontId="2" fillId="0" borderId="0" xfId="2" applyAlignment="1">
      <alignment vertical="center"/>
    </xf>
    <xf numFmtId="2" fontId="4" fillId="0" borderId="1" xfId="2" applyNumberFormat="1" applyFont="1" applyBorder="1" applyAlignment="1">
      <alignment horizontal="center" vertical="center" wrapText="1"/>
    </xf>
    <xf numFmtId="0" fontId="4" fillId="0" borderId="1" xfId="2" applyFont="1" applyBorder="1" applyAlignment="1">
      <alignment vertical="center"/>
    </xf>
    <xf numFmtId="166" fontId="4" fillId="0" borderId="1" xfId="2" applyNumberFormat="1" applyFont="1" applyBorder="1" applyAlignment="1">
      <alignment vertical="center"/>
    </xf>
    <xf numFmtId="0" fontId="4" fillId="0" borderId="1" xfId="2" applyFont="1" applyBorder="1" applyAlignment="1">
      <alignment horizontal="left" vertical="center"/>
    </xf>
    <xf numFmtId="0" fontId="6" fillId="0" borderId="0" xfId="2" applyFont="1"/>
    <xf numFmtId="166" fontId="8" fillId="0" borderId="0" xfId="2" applyNumberFormat="1" applyFont="1"/>
    <xf numFmtId="166" fontId="2" fillId="2" borderId="0" xfId="2" applyNumberFormat="1" applyFill="1"/>
    <xf numFmtId="0" fontId="4" fillId="0" borderId="0" xfId="2" applyFont="1" applyAlignment="1">
      <alignment horizontal="right"/>
    </xf>
    <xf numFmtId="0" fontId="4" fillId="0" borderId="0" xfId="2" applyFont="1"/>
    <xf numFmtId="9" fontId="2" fillId="0" borderId="0" xfId="2" applyNumberFormat="1"/>
    <xf numFmtId="168" fontId="4" fillId="0" borderId="1" xfId="1" applyNumberFormat="1" applyFont="1" applyBorder="1" applyAlignment="1">
      <alignment horizontal="center" vertical="center" wrapText="1"/>
    </xf>
    <xf numFmtId="0" fontId="4" fillId="0" borderId="1" xfId="2" applyFont="1" applyBorder="1" applyAlignment="1">
      <alignment horizontal="center" vertical="center" wrapText="1"/>
    </xf>
    <xf numFmtId="0" fontId="32" fillId="35" borderId="0" xfId="2" applyFont="1" applyFill="1" applyAlignment="1">
      <alignment horizontal="left"/>
    </xf>
    <xf numFmtId="0" fontId="2" fillId="35" borderId="0" xfId="2" applyFill="1"/>
    <xf numFmtId="166" fontId="2" fillId="35" borderId="0" xfId="2" applyNumberFormat="1" applyFill="1"/>
    <xf numFmtId="168" fontId="2" fillId="35" borderId="0" xfId="1" applyNumberFormat="1" applyFont="1" applyFill="1" applyAlignment="1">
      <alignment horizontal="center"/>
    </xf>
    <xf numFmtId="168" fontId="2" fillId="35" borderId="0" xfId="1" applyNumberFormat="1" applyFont="1" applyFill="1" applyAlignment="1">
      <alignment horizontal="right"/>
    </xf>
    <xf numFmtId="0" fontId="2" fillId="36" borderId="0" xfId="2" applyFill="1"/>
    <xf numFmtId="1" fontId="32" fillId="35" borderId="0" xfId="2" applyNumberFormat="1" applyFont="1" applyFill="1" applyAlignment="1">
      <alignment horizontal="left"/>
    </xf>
    <xf numFmtId="3" fontId="2" fillId="35" borderId="0" xfId="2" applyNumberFormat="1" applyFill="1"/>
    <xf numFmtId="3" fontId="31" fillId="0" borderId="0" xfId="3" applyNumberFormat="1" applyFont="1"/>
    <xf numFmtId="0" fontId="2" fillId="35" borderId="0" xfId="2" applyFill="1" applyAlignment="1">
      <alignment horizontal="right"/>
    </xf>
    <xf numFmtId="0" fontId="2" fillId="0" borderId="0" xfId="2" applyAlignment="1">
      <alignment horizontal="center" vertical="center"/>
    </xf>
    <xf numFmtId="166" fontId="2" fillId="3" borderId="0" xfId="2" applyNumberFormat="1" applyFill="1"/>
    <xf numFmtId="0" fontId="2" fillId="3" borderId="0" xfId="2" applyFill="1" applyAlignment="1">
      <alignment horizontal="center"/>
    </xf>
    <xf numFmtId="0" fontId="3" fillId="3" borderId="0" xfId="2" applyFont="1" applyFill="1" applyAlignment="1">
      <alignment horizontal="center"/>
    </xf>
    <xf numFmtId="0" fontId="8" fillId="0" borderId="11" xfId="2" applyFont="1" applyBorder="1" applyAlignment="1">
      <alignment horizontal="center"/>
    </xf>
    <xf numFmtId="49" fontId="2" fillId="3" borderId="0" xfId="1" applyNumberFormat="1" applyFont="1" applyFill="1" applyAlignment="1">
      <alignment horizontal="center"/>
    </xf>
    <xf numFmtId="166" fontId="7" fillId="2" borderId="0" xfId="4" applyNumberFormat="1" applyFill="1"/>
    <xf numFmtId="1" fontId="2" fillId="0" borderId="0" xfId="2" applyNumberFormat="1" applyFill="1" applyAlignment="1">
      <alignment horizontal="left"/>
    </xf>
    <xf numFmtId="3" fontId="2" fillId="0" borderId="0" xfId="2" applyNumberFormat="1" applyFill="1"/>
    <xf numFmtId="166" fontId="34" fillId="0" borderId="0" xfId="2" applyNumberFormat="1" applyFont="1"/>
    <xf numFmtId="0" fontId="8" fillId="0" borderId="0" xfId="2" applyFont="1"/>
    <xf numFmtId="0" fontId="8" fillId="2" borderId="0" xfId="2" applyFont="1" applyFill="1"/>
    <xf numFmtId="166" fontId="2" fillId="0" borderId="0" xfId="2" applyNumberFormat="1" applyFont="1"/>
    <xf numFmtId="43" fontId="2" fillId="0" borderId="0" xfId="2" applyNumberFormat="1"/>
    <xf numFmtId="169" fontId="2" fillId="0" borderId="0" xfId="1" applyNumberFormat="1" applyFont="1" applyAlignment="1">
      <alignment horizontal="right"/>
    </xf>
    <xf numFmtId="169" fontId="2" fillId="0" borderId="0" xfId="1" applyNumberFormat="1" applyFont="1"/>
    <xf numFmtId="0" fontId="2" fillId="2" borderId="0" xfId="2" applyNumberFormat="1" applyFill="1" applyAlignment="1">
      <alignment horizontal="center"/>
    </xf>
    <xf numFmtId="166" fontId="35" fillId="0" borderId="1" xfId="2" applyNumberFormat="1" applyFont="1" applyBorder="1" applyAlignment="1">
      <alignment horizontal="center" vertical="center"/>
    </xf>
    <xf numFmtId="0" fontId="7" fillId="0" borderId="0" xfId="4"/>
    <xf numFmtId="166" fontId="2" fillId="0" borderId="0" xfId="2" applyNumberFormat="1" applyFill="1"/>
    <xf numFmtId="1" fontId="0" fillId="0" borderId="0" xfId="0" applyNumberFormat="1" applyAlignment="1">
      <alignment horizontal="left"/>
    </xf>
    <xf numFmtId="0" fontId="8" fillId="3" borderId="0" xfId="2" applyFont="1" applyFill="1"/>
    <xf numFmtId="0" fontId="2" fillId="0" borderId="0" xfId="2" applyFont="1" applyAlignment="1">
      <alignment horizontal="center"/>
    </xf>
    <xf numFmtId="0" fontId="2" fillId="0" borderId="0" xfId="2" applyFont="1"/>
    <xf numFmtId="0" fontId="5" fillId="0" borderId="0" xfId="2" applyFont="1" applyAlignment="1">
      <alignment horizontal="right"/>
    </xf>
    <xf numFmtId="0" fontId="5" fillId="0" borderId="0" xfId="2" applyFont="1" applyAlignment="1">
      <alignment horizontal="left"/>
    </xf>
    <xf numFmtId="1" fontId="30" fillId="0" borderId="0" xfId="2" applyNumberFormat="1" applyFont="1" applyAlignment="1">
      <alignment horizontal="left"/>
    </xf>
    <xf numFmtId="1" fontId="2" fillId="0" borderId="0" xfId="2" applyNumberFormat="1" applyFont="1" applyFill="1" applyBorder="1" applyAlignment="1">
      <alignment horizontal="left"/>
    </xf>
    <xf numFmtId="0" fontId="2" fillId="0" borderId="0" xfId="2" applyFont="1" applyFill="1" applyBorder="1"/>
    <xf numFmtId="0" fontId="30" fillId="0" borderId="0" xfId="2" applyFont="1" applyFill="1" applyBorder="1"/>
    <xf numFmtId="168" fontId="2" fillId="0" borderId="0" xfId="1" applyNumberFormat="1" applyFont="1" applyFill="1" applyBorder="1"/>
    <xf numFmtId="0" fontId="2" fillId="36" borderId="0" xfId="2" applyFont="1" applyFill="1" applyBorder="1"/>
    <xf numFmtId="168" fontId="2" fillId="3" borderId="0" xfId="1" applyNumberFormat="1" applyFont="1" applyFill="1"/>
    <xf numFmtId="0" fontId="30" fillId="0" borderId="0" xfId="2" applyFont="1"/>
    <xf numFmtId="0" fontId="2" fillId="2" borderId="0" xfId="2" applyFill="1" applyAlignment="1">
      <alignment horizontal="center"/>
    </xf>
    <xf numFmtId="166" fontId="30" fillId="0" borderId="0" xfId="2" applyNumberFormat="1" applyFont="1"/>
    <xf numFmtId="0" fontId="30" fillId="0" borderId="0" xfId="2" applyFont="1" applyFill="1"/>
    <xf numFmtId="168" fontId="30" fillId="0" borderId="0" xfId="1" applyNumberFormat="1" applyFont="1"/>
    <xf numFmtId="0" fontId="30" fillId="36" borderId="0" xfId="2" applyFont="1" applyFill="1"/>
    <xf numFmtId="0" fontId="9" fillId="0" borderId="0" xfId="2" applyFont="1" applyAlignment="1">
      <alignment horizontal="center" vertical="center"/>
    </xf>
    <xf numFmtId="9" fontId="2" fillId="0" borderId="0" xfId="2" applyNumberFormat="1" applyAlignment="1">
      <alignment vertical="center"/>
    </xf>
    <xf numFmtId="166" fontId="2" fillId="0" borderId="0" xfId="2" applyNumberFormat="1" applyAlignment="1">
      <alignment horizontal="center" vertical="center"/>
    </xf>
    <xf numFmtId="166" fontId="2" fillId="35" borderId="0" xfId="2" applyNumberFormat="1" applyFill="1" applyAlignment="1">
      <alignment vertical="center"/>
    </xf>
    <xf numFmtId="17" fontId="30" fillId="0" borderId="0" xfId="2" applyNumberFormat="1" applyFont="1" applyAlignment="1">
      <alignment horizontal="center" vertical="center"/>
    </xf>
    <xf numFmtId="166" fontId="2" fillId="3" borderId="0" xfId="2" applyNumberFormat="1" applyFill="1" applyAlignment="1">
      <alignment vertical="center"/>
    </xf>
    <xf numFmtId="2" fontId="1" fillId="0" borderId="0" xfId="3" applyNumberFormat="1" applyFont="1" applyAlignment="1">
      <alignment vertical="center"/>
    </xf>
    <xf numFmtId="0" fontId="30" fillId="2" borderId="0" xfId="2" applyFont="1" applyFill="1"/>
    <xf numFmtId="0" fontId="30" fillId="0" borderId="0" xfId="2" applyFont="1" applyAlignment="1">
      <alignment horizontal="center"/>
    </xf>
    <xf numFmtId="166" fontId="2" fillId="35" borderId="0" xfId="2" applyNumberFormat="1" applyFill="1" applyAlignment="1">
      <alignment horizontal="center"/>
    </xf>
    <xf numFmtId="17" fontId="2" fillId="0" borderId="0" xfId="2" applyNumberFormat="1" applyAlignment="1">
      <alignment horizontal="center"/>
    </xf>
    <xf numFmtId="166" fontId="2" fillId="3" borderId="0" xfId="2" applyNumberFormat="1" applyFill="1" applyAlignment="1">
      <alignment horizontal="center"/>
    </xf>
    <xf numFmtId="49" fontId="2" fillId="0" borderId="0" xfId="2" applyNumberFormat="1" applyAlignment="1">
      <alignment horizontal="center"/>
    </xf>
    <xf numFmtId="0" fontId="2" fillId="0" borderId="1" xfId="2" applyBorder="1" applyAlignment="1">
      <alignment horizontal="center" vertical="center" wrapText="1"/>
    </xf>
    <xf numFmtId="2" fontId="2" fillId="0" borderId="0" xfId="2" applyNumberFormat="1"/>
    <xf numFmtId="167" fontId="2" fillId="0" borderId="0" xfId="2" applyNumberFormat="1"/>
    <xf numFmtId="3" fontId="2" fillId="0" borderId="0" xfId="2" applyNumberFormat="1" applyFont="1"/>
    <xf numFmtId="0" fontId="2" fillId="2" borderId="0" xfId="2" applyFont="1" applyFill="1"/>
    <xf numFmtId="166" fontId="39" fillId="0" borderId="12" xfId="2" applyNumberFormat="1" applyFont="1" applyBorder="1" applyAlignment="1">
      <alignment horizontal="center" vertical="center" wrapText="1"/>
    </xf>
    <xf numFmtId="166" fontId="39" fillId="0" borderId="1" xfId="2" applyNumberFormat="1" applyFont="1" applyBorder="1" applyAlignment="1">
      <alignment horizontal="center" vertical="center" wrapText="1"/>
    </xf>
    <xf numFmtId="166" fontId="2" fillId="40" borderId="13" xfId="2" applyNumberFormat="1" applyFill="1" applyBorder="1" applyAlignment="1">
      <alignment vertical="center"/>
    </xf>
    <xf numFmtId="9" fontId="8" fillId="0" borderId="0" xfId="2" applyNumberFormat="1" applyFont="1"/>
    <xf numFmtId="166" fontId="41" fillId="0" borderId="0" xfId="2" applyNumberFormat="1" applyFont="1" applyAlignment="1">
      <alignment horizontal="right"/>
    </xf>
    <xf numFmtId="166" fontId="42" fillId="0" borderId="14" xfId="2" applyNumberFormat="1" applyFont="1" applyBorder="1"/>
    <xf numFmtId="166" fontId="42" fillId="0" borderId="0" xfId="2" applyNumberFormat="1" applyFont="1"/>
    <xf numFmtId="166" fontId="44" fillId="0" borderId="0" xfId="2" applyNumberFormat="1" applyFont="1"/>
    <xf numFmtId="0" fontId="36" fillId="0" borderId="0" xfId="4" applyFont="1" applyFill="1" applyAlignment="1">
      <alignment horizontal="center" vertical="center"/>
    </xf>
    <xf numFmtId="0" fontId="9" fillId="0" borderId="0" xfId="2" applyFont="1" applyAlignment="1"/>
    <xf numFmtId="0" fontId="30" fillId="0" borderId="0" xfId="2" applyFont="1" applyAlignment="1">
      <alignment horizontal="center" vertical="center"/>
    </xf>
    <xf numFmtId="2" fontId="1" fillId="0" borderId="0" xfId="3" applyNumberFormat="1" applyFont="1"/>
    <xf numFmtId="0" fontId="2" fillId="0" borderId="0" xfId="2" applyAlignment="1">
      <alignment horizontal="center" wrapText="1"/>
    </xf>
    <xf numFmtId="2" fontId="45" fillId="0" borderId="0" xfId="3" applyNumberFormat="1" applyFont="1"/>
    <xf numFmtId="167" fontId="2" fillId="0" borderId="0" xfId="2" applyNumberFormat="1" applyFont="1"/>
    <xf numFmtId="0" fontId="2" fillId="0" borderId="0" xfId="2" applyFont="1" applyAlignment="1">
      <alignment horizontal="center" wrapText="1"/>
    </xf>
    <xf numFmtId="167" fontId="4" fillId="0" borderId="1" xfId="2" applyNumberFormat="1" applyFont="1" applyBorder="1" applyAlignment="1">
      <alignment horizontal="center" vertical="center" wrapText="1"/>
    </xf>
    <xf numFmtId="168" fontId="2" fillId="35" borderId="0" xfId="1" applyNumberFormat="1" applyFont="1" applyFill="1" applyAlignment="1">
      <alignment horizontal="center" wrapText="1"/>
    </xf>
    <xf numFmtId="4" fontId="2" fillId="0" borderId="0" xfId="2" applyNumberFormat="1" applyAlignment="1">
      <alignment horizontal="center" wrapText="1"/>
    </xf>
    <xf numFmtId="2" fontId="2" fillId="0" borderId="0" xfId="2" applyNumberFormat="1" applyAlignment="1">
      <alignment horizontal="center" wrapText="1"/>
    </xf>
    <xf numFmtId="4" fontId="46" fillId="0" borderId="0" xfId="2" applyNumberFormat="1" applyFont="1" applyAlignment="1">
      <alignment horizontal="center" wrapText="1"/>
    </xf>
    <xf numFmtId="49" fontId="2" fillId="3" borderId="0" xfId="1" applyNumberFormat="1" applyFont="1" applyFill="1" applyAlignment="1">
      <alignment horizontal="center" wrapText="1"/>
    </xf>
    <xf numFmtId="170" fontId="2" fillId="0" borderId="0" xfId="2" applyNumberFormat="1" applyFont="1" applyFill="1" applyBorder="1"/>
    <xf numFmtId="167" fontId="2" fillId="0" borderId="0" xfId="2" applyNumberFormat="1" applyFont="1" applyFill="1" applyBorder="1"/>
    <xf numFmtId="170" fontId="2" fillId="0" borderId="0" xfId="2" applyNumberFormat="1"/>
    <xf numFmtId="0" fontId="2" fillId="0" borderId="0" xfId="2" applyFont="1" applyFill="1" applyBorder="1" applyAlignment="1">
      <alignment horizontal="center" wrapText="1"/>
    </xf>
    <xf numFmtId="0" fontId="2" fillId="35" borderId="0" xfId="2" applyFill="1" applyAlignment="1">
      <alignment horizontal="center" wrapText="1"/>
    </xf>
    <xf numFmtId="0" fontId="2" fillId="3" borderId="0" xfId="2" applyFill="1" applyAlignment="1">
      <alignment horizontal="center" wrapText="1"/>
    </xf>
    <xf numFmtId="4" fontId="30" fillId="0" borderId="0" xfId="2" applyNumberFormat="1" applyFont="1"/>
    <xf numFmtId="49" fontId="2" fillId="2" borderId="0" xfId="2" applyNumberFormat="1" applyFill="1" applyAlignment="1"/>
    <xf numFmtId="0" fontId="2" fillId="2" borderId="0" xfId="2" applyNumberFormat="1" applyFill="1" applyAlignment="1"/>
    <xf numFmtId="3" fontId="30" fillId="0" borderId="0" xfId="2" applyNumberFormat="1" applyFont="1"/>
    <xf numFmtId="166" fontId="49" fillId="0" borderId="14" xfId="2" applyNumberFormat="1" applyFont="1" applyBorder="1"/>
    <xf numFmtId="166" fontId="49" fillId="0" borderId="0" xfId="2" applyNumberFormat="1" applyFont="1"/>
    <xf numFmtId="17" fontId="30" fillId="0" borderId="0" xfId="2" applyNumberFormat="1" applyFont="1" applyAlignment="1">
      <alignment horizontal="center"/>
    </xf>
    <xf numFmtId="0" fontId="42" fillId="3" borderId="14" xfId="2" applyFont="1" applyFill="1" applyBorder="1"/>
    <xf numFmtId="0" fontId="42" fillId="3" borderId="0" xfId="2" applyFont="1" applyFill="1"/>
    <xf numFmtId="49" fontId="2" fillId="3" borderId="0" xfId="1" applyNumberFormat="1" applyFont="1" applyFill="1" applyAlignment="1">
      <alignment horizontal="center" vertical="center"/>
    </xf>
    <xf numFmtId="49" fontId="2" fillId="0" borderId="0" xfId="2" applyNumberFormat="1" applyAlignment="1">
      <alignment horizontal="center" vertical="center"/>
    </xf>
    <xf numFmtId="168" fontId="30" fillId="38" borderId="0" xfId="1" applyNumberFormat="1" applyFont="1" applyFill="1"/>
    <xf numFmtId="0" fontId="2" fillId="41" borderId="0" xfId="2" applyFill="1"/>
    <xf numFmtId="1" fontId="30" fillId="41" borderId="0" xfId="2" applyNumberFormat="1" applyFont="1" applyFill="1" applyAlignment="1">
      <alignment horizontal="left"/>
    </xf>
    <xf numFmtId="0" fontId="2" fillId="37" borderId="0" xfId="2" applyFill="1"/>
    <xf numFmtId="1" fontId="2" fillId="37" borderId="0" xfId="2" applyNumberFormat="1" applyFont="1" applyFill="1" applyAlignment="1">
      <alignment horizontal="left"/>
    </xf>
    <xf numFmtId="0" fontId="30" fillId="37" borderId="0" xfId="2" applyFont="1" applyFill="1"/>
    <xf numFmtId="0" fontId="2" fillId="39" borderId="0" xfId="2" applyFill="1"/>
    <xf numFmtId="0" fontId="30" fillId="39" borderId="0" xfId="2" applyFont="1" applyFill="1"/>
    <xf numFmtId="168" fontId="30" fillId="0" borderId="0" xfId="1" applyNumberFormat="1" applyFont="1" applyFill="1"/>
    <xf numFmtId="0" fontId="4" fillId="0" borderId="0" xfId="2" applyFont="1" applyAlignment="1">
      <alignment horizontal="right"/>
    </xf>
    <xf numFmtId="0" fontId="43" fillId="0" borderId="0" xfId="2" applyFont="1" applyAlignment="1">
      <alignment horizontal="center" wrapText="1"/>
    </xf>
    <xf numFmtId="0" fontId="36" fillId="39" borderId="0" xfId="4" applyFont="1" applyFill="1" applyAlignment="1">
      <alignment horizontal="center" vertical="center"/>
    </xf>
    <xf numFmtId="0" fontId="2" fillId="2" borderId="0" xfId="2" applyFill="1" applyAlignment="1">
      <alignment horizontal="center"/>
    </xf>
    <xf numFmtId="0" fontId="40" fillId="40" borderId="0" xfId="2" applyFont="1" applyFill="1" applyAlignment="1">
      <alignment horizontal="center" vertical="center"/>
    </xf>
    <xf numFmtId="49" fontId="2" fillId="2" borderId="0" xfId="2" applyNumberFormat="1" applyFill="1" applyAlignment="1">
      <alignment horizontal="center"/>
    </xf>
    <xf numFmtId="0" fontId="2" fillId="2" borderId="0" xfId="2" applyNumberFormat="1" applyFill="1" applyAlignment="1">
      <alignment horizontal="center"/>
    </xf>
  </cellXfs>
  <cellStyles count="78">
    <cellStyle name="20% - Accent1" xfId="22" builtinId="30" customBuiltin="1"/>
    <cellStyle name="20% - Accent1 2" xfId="55" xr:uid="{00000000-0005-0000-0000-000001000000}"/>
    <cellStyle name="20% - Accent2" xfId="25" builtinId="34" customBuiltin="1"/>
    <cellStyle name="20% - Accent2 2" xfId="56" xr:uid="{00000000-0005-0000-0000-000003000000}"/>
    <cellStyle name="20% - Accent3" xfId="28" builtinId="38" customBuiltin="1"/>
    <cellStyle name="20% - Accent3 2" xfId="57" xr:uid="{00000000-0005-0000-0000-000005000000}"/>
    <cellStyle name="20% - Accent4" xfId="31" builtinId="42" customBuiltin="1"/>
    <cellStyle name="20% - Accent4 2" xfId="58" xr:uid="{00000000-0005-0000-0000-000007000000}"/>
    <cellStyle name="20% - Accent5" xfId="34" builtinId="46" customBuiltin="1"/>
    <cellStyle name="20% - Accent5 2" xfId="59" xr:uid="{00000000-0005-0000-0000-000009000000}"/>
    <cellStyle name="20% - Accent6" xfId="37" builtinId="50" customBuiltin="1"/>
    <cellStyle name="20% - Accent6 2" xfId="60" xr:uid="{00000000-0005-0000-0000-00000B000000}"/>
    <cellStyle name="40% - Accent1" xfId="23" builtinId="31" customBuiltin="1"/>
    <cellStyle name="40% - Accent1 2" xfId="61" xr:uid="{00000000-0005-0000-0000-00000D000000}"/>
    <cellStyle name="40% - Accent2" xfId="26" builtinId="35" customBuiltin="1"/>
    <cellStyle name="40% - Accent2 2" xfId="62" xr:uid="{00000000-0005-0000-0000-00000F000000}"/>
    <cellStyle name="40% - Accent3" xfId="29" builtinId="39" customBuiltin="1"/>
    <cellStyle name="40% - Accent3 2" xfId="63" xr:uid="{00000000-0005-0000-0000-000011000000}"/>
    <cellStyle name="40% - Accent4" xfId="32" builtinId="43" customBuiltin="1"/>
    <cellStyle name="40% - Accent4 2" xfId="64" xr:uid="{00000000-0005-0000-0000-000013000000}"/>
    <cellStyle name="40% - Accent5" xfId="35" builtinId="47" customBuiltin="1"/>
    <cellStyle name="40% - Accent5 2" xfId="65" xr:uid="{00000000-0005-0000-0000-000015000000}"/>
    <cellStyle name="40% - Accent6" xfId="38" builtinId="51" customBuiltin="1"/>
    <cellStyle name="40% - Accent6 2" xfId="66" xr:uid="{00000000-0005-0000-0000-000017000000}"/>
    <cellStyle name="60% - Accent1 2" xfId="43" xr:uid="{00000000-0005-0000-0000-00003F000000}"/>
    <cellStyle name="60% - Accent2 2" xfId="44" xr:uid="{00000000-0005-0000-0000-000040000000}"/>
    <cellStyle name="60% - Accent3 2" xfId="45" xr:uid="{00000000-0005-0000-0000-000041000000}"/>
    <cellStyle name="60% - Accent4 2" xfId="46" xr:uid="{00000000-0005-0000-0000-000042000000}"/>
    <cellStyle name="60% - Accent5 2" xfId="47" xr:uid="{00000000-0005-0000-0000-000043000000}"/>
    <cellStyle name="60% - Accent6 2" xfId="48" xr:uid="{00000000-0005-0000-0000-000044000000}"/>
    <cellStyle name="Accent1" xfId="21" builtinId="29" customBuiltin="1"/>
    <cellStyle name="Accent2" xfId="24" builtinId="33" customBuiltin="1"/>
    <cellStyle name="Accent3" xfId="27" builtinId="37" customBuiltin="1"/>
    <cellStyle name="Accent4" xfId="30" builtinId="41" customBuiltin="1"/>
    <cellStyle name="Accent5" xfId="33" builtinId="45" customBuiltin="1"/>
    <cellStyle name="Accent6" xfId="36" builtinId="49" customBuiltin="1"/>
    <cellStyle name="Bad" xfId="12" builtinId="27" customBuiltin="1"/>
    <cellStyle name="Calculation" xfId="15" builtinId="22" customBuiltin="1"/>
    <cellStyle name="Check Cell" xfId="17" builtinId="23" customBuiltin="1"/>
    <cellStyle name="Comma" xfId="1" builtinId="3"/>
    <cellStyle name="Comma 2" xfId="3" xr:uid="{00000000-0005-0000-0000-000001000000}"/>
    <cellStyle name="Comma 2 2" xfId="75" xr:uid="{00000000-0005-0000-0000-000029000000}"/>
    <cellStyle name="Comma 2 3" xfId="51" xr:uid="{00000000-0005-0000-0000-000028000000}"/>
    <cellStyle name="Comma 3" xfId="67" xr:uid="{00000000-0005-0000-0000-00002A000000}"/>
    <cellStyle name="Comma 4" xfId="72" xr:uid="{00000000-0005-0000-0000-00002B000000}"/>
    <cellStyle name="Comma 5" xfId="40" xr:uid="{00000000-0005-0000-0000-000045000000}"/>
    <cellStyle name="Currency 2" xfId="68" xr:uid="{00000000-0005-0000-0000-00002D000000}"/>
    <cellStyle name="Currency 3" xfId="41" xr:uid="{00000000-0005-0000-0000-00004A000000}"/>
    <cellStyle name="Explanatory Text" xfId="19" builtinId="53" customBuiltin="1"/>
    <cellStyle name="Good" xfId="6" builtinId="26" customBuiltin="1"/>
    <cellStyle name="Heading 1" xfId="8" builtinId="16" customBuiltin="1"/>
    <cellStyle name="Heading 2" xfId="9" builtinId="17" customBuiltin="1"/>
    <cellStyle name="Heading 3" xfId="10" builtinId="18" customBuiltin="1"/>
    <cellStyle name="Heading 4" xfId="11" builtinId="19" customBuiltin="1"/>
    <cellStyle name="Hyperlink" xfId="4" builtinId="8"/>
    <cellStyle name="Hyperlink 2" xfId="42" xr:uid="{00000000-0005-0000-0000-00004C000000}"/>
    <cellStyle name="Input" xfId="13" builtinId="20" customBuiltin="1"/>
    <cellStyle name="Linked Cell" xfId="16" builtinId="24" customBuiltin="1"/>
    <cellStyle name="Neutral" xfId="5" builtinId="28" customBuiltin="1"/>
    <cellStyle name="Normal" xfId="0" builtinId="0"/>
    <cellStyle name="Normal 2" xfId="2" xr:uid="{00000000-0005-0000-0000-000006000000}"/>
    <cellStyle name="Normal 2 2" xfId="69" xr:uid="{00000000-0005-0000-0000-00004E000000}"/>
    <cellStyle name="Normal 2 2 2" xfId="76" xr:uid="{00000000-0005-0000-0000-00004F000000}"/>
    <cellStyle name="Normal 2 3" xfId="49" xr:uid="{00000000-0005-0000-0000-00004D000000}"/>
    <cellStyle name="Normal 3" xfId="53" xr:uid="{00000000-0005-0000-0000-000050000000}"/>
    <cellStyle name="Normal 4" xfId="54" xr:uid="{00000000-0005-0000-0000-000051000000}"/>
    <cellStyle name="Normal 5" xfId="71" xr:uid="{00000000-0005-0000-0000-000052000000}"/>
    <cellStyle name="Normal 6" xfId="39" xr:uid="{00000000-0005-0000-0000-00004D000000}"/>
    <cellStyle name="Note 2" xfId="50" xr:uid="{00000000-0005-0000-0000-000053000000}"/>
    <cellStyle name="Note 3" xfId="70" xr:uid="{00000000-0005-0000-0000-000054000000}"/>
    <cellStyle name="Output" xfId="14" builtinId="21" customBuiltin="1"/>
    <cellStyle name="Percent 2" xfId="52" xr:uid="{00000000-0005-0000-0000-000056000000}"/>
    <cellStyle name="Title" xfId="7" builtinId="15" customBuiltin="1"/>
    <cellStyle name="Total" xfId="20" builtinId="25" customBuiltin="1"/>
    <cellStyle name="Warning Text" xfId="18" builtinId="11" customBuiltin="1"/>
    <cellStyle name="一般 2" xfId="77" xr:uid="{00000000-0005-0000-0000-00005A000000}"/>
    <cellStyle name="輔色3 2" xfId="73" xr:uid="{00000000-0005-0000-0000-00005B000000}"/>
    <cellStyle name="輔色6 2" xfId="74" xr:uid="{00000000-0005-0000-0000-00005C000000}"/>
  </cellStyles>
  <dxfs count="4">
    <dxf>
      <font>
        <color rgb="FF006100"/>
      </font>
      <fill>
        <patternFill>
          <bgColor rgb="FFC6EFCE"/>
        </patternFill>
      </fill>
    </dxf>
    <dxf>
      <font>
        <color rgb="FF006100"/>
      </font>
      <fill>
        <patternFill>
          <bgColor rgb="FFC6EFCE"/>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3"/>
      <tableStyleElement type="headerRow" dxfId="2"/>
    </tableStyle>
  </tableStyles>
  <colors>
    <mruColors>
      <color rgb="FF800000"/>
      <color rgb="FF5529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7</xdr:col>
      <xdr:colOff>129540</xdr:colOff>
      <xdr:row>1</xdr:row>
      <xdr:rowOff>76200</xdr:rowOff>
    </xdr:from>
    <xdr:ext cx="693420" cy="434788"/>
    <xdr:pic>
      <xdr:nvPicPr>
        <xdr:cNvPr id="3" name="Picture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87140" y="259080"/>
          <a:ext cx="693420" cy="4347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563563</xdr:colOff>
      <xdr:row>4</xdr:row>
      <xdr:rowOff>120650</xdr:rowOff>
    </xdr:from>
    <xdr:ext cx="1292711" cy="1674607"/>
    <xdr:pic>
      <xdr:nvPicPr>
        <xdr:cNvPr id="4" name="Picture 4">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55376" y="922338"/>
          <a:ext cx="1292711" cy="1674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23813</xdr:colOff>
      <xdr:row>6</xdr:row>
      <xdr:rowOff>104457</xdr:rowOff>
    </xdr:from>
    <xdr:ext cx="2055308" cy="1163619"/>
    <xdr:pic>
      <xdr:nvPicPr>
        <xdr:cNvPr id="5" name="Picture 5">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15626" y="1287145"/>
          <a:ext cx="2055308" cy="1163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15875</xdr:colOff>
      <xdr:row>0</xdr:row>
      <xdr:rowOff>34179</xdr:rowOff>
    </xdr:from>
    <xdr:to>
      <xdr:col>2</xdr:col>
      <xdr:colOff>896938</xdr:colOff>
      <xdr:row>2</xdr:row>
      <xdr:rowOff>37613</xdr:rowOff>
    </xdr:to>
    <xdr:pic>
      <xdr:nvPicPr>
        <xdr:cNvPr id="2" name="Picture 1">
          <a:extLst>
            <a:ext uri="{FF2B5EF4-FFF2-40B4-BE49-F238E27FC236}">
              <a16:creationId xmlns:a16="http://schemas.microsoft.com/office/drawing/2014/main" id="{BAA36676-C351-0CDD-3CC9-46B5C6D7B6A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5875" y="34179"/>
          <a:ext cx="2405063" cy="420947"/>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u2fasteners.com/cdn-pricing/" TargetMode="External"/><Relationship Id="rId1" Type="http://schemas.openxmlformats.org/officeDocument/2006/relationships/hyperlink" Target="mailto:orders@u2fasteners.com"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AF565"/>
  <sheetViews>
    <sheetView tabSelected="1" zoomScaleNormal="100" workbookViewId="0">
      <selection activeCell="E5" sqref="E5"/>
    </sheetView>
  </sheetViews>
  <sheetFormatPr defaultColWidth="8.85546875" defaultRowHeight="15"/>
  <cols>
    <col min="1" max="1" width="8.85546875" style="1"/>
    <col min="2" max="2" width="14" style="1" customWidth="1"/>
    <col min="3" max="3" width="14.5703125" style="1" customWidth="1"/>
    <col min="4" max="4" width="28.5703125" style="1" customWidth="1"/>
    <col min="5" max="5" width="13.140625" style="1" customWidth="1"/>
    <col min="6" max="6" width="8.85546875" style="1" customWidth="1"/>
    <col min="7" max="7" width="11.7109375" style="3" customWidth="1"/>
    <col min="8" max="10" width="16.7109375" style="46" customWidth="1"/>
    <col min="11" max="11" width="9.85546875" style="2" hidden="1" customWidth="1"/>
    <col min="12" max="12" width="19.28515625" style="13" customWidth="1"/>
    <col min="13" max="13" width="15.7109375" style="1" customWidth="1"/>
    <col min="14" max="14" width="11.28515625" style="104" hidden="1" customWidth="1"/>
    <col min="15" max="15" width="16.28515625" style="90" hidden="1" customWidth="1"/>
    <col min="16" max="18" width="8.85546875" style="1" hidden="1" customWidth="1"/>
    <col min="19" max="19" width="11.7109375" style="105" hidden="1" customWidth="1"/>
    <col min="20" max="20" width="14.7109375" style="1" customWidth="1"/>
    <col min="21" max="21" width="8.85546875" style="1" customWidth="1"/>
    <col min="22" max="22" width="26.85546875" style="1" customWidth="1"/>
    <col min="23" max="23" width="28.28515625" style="1" customWidth="1"/>
    <col min="24" max="24" width="14.7109375" style="1" customWidth="1"/>
    <col min="25" max="16384" width="8.85546875" style="1"/>
  </cols>
  <sheetData>
    <row r="1" spans="1:19" ht="18">
      <c r="D1" s="102" t="s">
        <v>427</v>
      </c>
      <c r="E1" s="102"/>
      <c r="F1" s="102"/>
      <c r="G1" s="102"/>
      <c r="H1" s="102"/>
      <c r="I1" s="102"/>
      <c r="J1" s="102"/>
      <c r="K1" s="102"/>
      <c r="L1" s="75"/>
    </row>
    <row r="5" spans="1:19">
      <c r="B5" s="60" t="s">
        <v>799</v>
      </c>
      <c r="C5" s="61" t="s">
        <v>1118</v>
      </c>
      <c r="D5" s="22" t="s">
        <v>300</v>
      </c>
      <c r="E5" s="23">
        <v>0</v>
      </c>
      <c r="F5" s="23"/>
      <c r="G5" s="23">
        <v>0</v>
      </c>
      <c r="H5" s="23">
        <v>0</v>
      </c>
      <c r="I5" s="23"/>
      <c r="J5" s="23"/>
      <c r="L5" s="76"/>
    </row>
    <row r="6" spans="1:19">
      <c r="A6" s="141" t="s">
        <v>299</v>
      </c>
      <c r="B6" s="141"/>
      <c r="C6" s="144"/>
      <c r="D6" s="144"/>
      <c r="E6" s="22" t="s">
        <v>298</v>
      </c>
      <c r="F6" s="3"/>
      <c r="G6" s="20"/>
      <c r="H6" s="52"/>
      <c r="I6" s="23"/>
      <c r="J6" s="23"/>
      <c r="K6" s="70"/>
    </row>
    <row r="7" spans="1:19">
      <c r="B7" s="21" t="s">
        <v>297</v>
      </c>
      <c r="C7" s="144"/>
      <c r="D7" s="144"/>
      <c r="F7" s="3"/>
      <c r="G7" s="42"/>
      <c r="H7" s="52"/>
      <c r="I7" s="23"/>
      <c r="J7" s="23"/>
      <c r="K7" s="70"/>
    </row>
    <row r="8" spans="1:19">
      <c r="C8" s="144"/>
      <c r="D8" s="144"/>
      <c r="F8" s="21" t="s">
        <v>296</v>
      </c>
      <c r="G8" s="147"/>
      <c r="H8" s="147"/>
      <c r="I8" s="23"/>
      <c r="J8" s="23"/>
      <c r="K8" s="123"/>
    </row>
    <row r="9" spans="1:19">
      <c r="C9" s="144"/>
      <c r="D9" s="144"/>
      <c r="G9" s="20"/>
      <c r="H9" s="47"/>
      <c r="I9" s="23"/>
      <c r="J9" s="23"/>
      <c r="K9" s="70"/>
    </row>
    <row r="10" spans="1:19">
      <c r="B10" s="19" t="s">
        <v>295</v>
      </c>
      <c r="C10" s="19"/>
      <c r="D10" s="19"/>
      <c r="I10" s="23"/>
      <c r="J10" s="23"/>
    </row>
    <row r="11" spans="1:19">
      <c r="B11" s="18" t="s">
        <v>294</v>
      </c>
      <c r="F11" s="21" t="s">
        <v>304</v>
      </c>
      <c r="G11" s="146"/>
      <c r="H11" s="146"/>
      <c r="I11" s="23"/>
      <c r="J11" s="23"/>
      <c r="K11" s="122"/>
      <c r="L11" s="77"/>
    </row>
    <row r="12" spans="1:19">
      <c r="B12" s="54" t="s">
        <v>675</v>
      </c>
    </row>
    <row r="13" spans="1:19" ht="15.75">
      <c r="B13" s="46" t="s">
        <v>388</v>
      </c>
      <c r="C13" s="59"/>
      <c r="I13" s="45"/>
      <c r="J13" s="45"/>
      <c r="M13" s="59"/>
      <c r="N13" s="106"/>
      <c r="O13" s="107"/>
      <c r="P13" s="59"/>
      <c r="Q13" s="59"/>
      <c r="R13" s="59"/>
      <c r="S13" s="108"/>
    </row>
    <row r="14" spans="1:19" ht="15" customHeight="1">
      <c r="B14" s="145" t="s">
        <v>1053</v>
      </c>
      <c r="C14" s="145"/>
      <c r="D14" s="145"/>
      <c r="E14" s="145"/>
      <c r="F14" s="145"/>
      <c r="G14" s="145"/>
      <c r="H14" s="95">
        <f>SUBTOTAL(9,H18:H564)</f>
        <v>0</v>
      </c>
      <c r="M14" s="59"/>
      <c r="N14" s="106"/>
      <c r="O14" s="107"/>
      <c r="P14" s="59"/>
      <c r="Q14" s="59"/>
      <c r="R14" s="59"/>
      <c r="S14" s="108"/>
    </row>
    <row r="15" spans="1:19">
      <c r="B15" s="101"/>
      <c r="C15" s="101"/>
      <c r="D15" s="101"/>
      <c r="E15" s="96">
        <v>0.1</v>
      </c>
      <c r="F15" s="141" t="s">
        <v>1054</v>
      </c>
      <c r="G15" s="141"/>
      <c r="H15" s="3">
        <f>H14*E15</f>
        <v>0</v>
      </c>
    </row>
    <row r="16" spans="1:19" ht="13.5" customHeight="1">
      <c r="B16" s="143" t="s">
        <v>946</v>
      </c>
      <c r="C16" s="143"/>
      <c r="D16" s="143"/>
      <c r="E16" s="142" t="s">
        <v>293</v>
      </c>
      <c r="F16" s="142"/>
      <c r="G16" s="19" t="s">
        <v>1055</v>
      </c>
      <c r="H16" s="100">
        <f>H14+H15</f>
        <v>0</v>
      </c>
      <c r="J16" s="97">
        <f>SUM(J18:J564)</f>
        <v>0</v>
      </c>
    </row>
    <row r="17" spans="1:19" s="13" customFormat="1" ht="47.45" customHeight="1" thickBot="1">
      <c r="A17" s="25" t="s">
        <v>447</v>
      </c>
      <c r="B17" s="17" t="s">
        <v>292</v>
      </c>
      <c r="C17" s="15" t="s">
        <v>291</v>
      </c>
      <c r="D17" s="15" t="s">
        <v>290</v>
      </c>
      <c r="E17" s="15" t="s">
        <v>289</v>
      </c>
      <c r="F17" s="15" t="s">
        <v>288</v>
      </c>
      <c r="G17" s="16" t="s">
        <v>287</v>
      </c>
      <c r="H17" s="53" t="s">
        <v>472</v>
      </c>
      <c r="I17" s="93" t="s">
        <v>1051</v>
      </c>
      <c r="J17" s="94" t="s">
        <v>1052</v>
      </c>
      <c r="K17" s="24" t="s">
        <v>1048</v>
      </c>
      <c r="L17" s="88" t="s">
        <v>1050</v>
      </c>
      <c r="M17" s="14" t="s">
        <v>286</v>
      </c>
      <c r="N17" s="14" t="s">
        <v>1069</v>
      </c>
      <c r="O17" s="109" t="s">
        <v>1070</v>
      </c>
      <c r="P17" s="14" t="s">
        <v>1071</v>
      </c>
      <c r="Q17" s="14" t="s">
        <v>1072</v>
      </c>
      <c r="R17" s="14" t="s">
        <v>1073</v>
      </c>
      <c r="S17" s="14" t="s">
        <v>1074</v>
      </c>
    </row>
    <row r="18" spans="1:19" ht="13.15" customHeight="1">
      <c r="A18" s="39">
        <f>SUBTOTAL(3,$B$18:B18)</f>
        <v>1</v>
      </c>
      <c r="B18" s="26" t="s">
        <v>285</v>
      </c>
      <c r="C18" s="27"/>
      <c r="D18" s="27"/>
      <c r="E18" s="27"/>
      <c r="F18" s="27"/>
      <c r="G18" s="28"/>
      <c r="H18" s="28"/>
      <c r="I18" s="28"/>
      <c r="J18" s="28"/>
      <c r="K18" s="29"/>
      <c r="L18" s="30"/>
      <c r="M18" s="30"/>
      <c r="N18" s="30"/>
      <c r="O18" s="30"/>
      <c r="P18" s="30"/>
      <c r="Q18" s="30"/>
      <c r="R18" s="30"/>
      <c r="S18" s="110"/>
    </row>
    <row r="19" spans="1:19" ht="13.15" customHeight="1">
      <c r="A19" s="40">
        <f>SUBTOTAL(3,$B$18:B19)</f>
        <v>2</v>
      </c>
      <c r="B19" s="8">
        <v>696244112168</v>
      </c>
      <c r="C19" s="1" t="s">
        <v>439</v>
      </c>
      <c r="D19" s="1" t="s">
        <v>473</v>
      </c>
      <c r="E19" s="7">
        <v>16000</v>
      </c>
      <c r="F19" s="6"/>
      <c r="G19" s="3">
        <v>695.61</v>
      </c>
      <c r="H19" s="3">
        <f t="shared" ref="H19:H50" si="0">(ROUND(G19*(1-$E$5)*(1-$G$5)*(1-$H$5),2)*F19)</f>
        <v>0</v>
      </c>
      <c r="I19" s="98">
        <f t="shared" ref="I19" si="1">(G19*$E$15)+G19</f>
        <v>765.17100000000005</v>
      </c>
      <c r="J19" s="99">
        <f>H19+(H19*$E$15)</f>
        <v>0</v>
      </c>
      <c r="K19" s="2" t="s">
        <v>1042</v>
      </c>
      <c r="L19" s="36" t="s">
        <v>0</v>
      </c>
      <c r="M19" s="5">
        <f>S19+P19</f>
        <v>23.95</v>
      </c>
      <c r="N19" s="89">
        <v>30.624000000000002</v>
      </c>
      <c r="O19" s="90">
        <v>0.38279999999999997</v>
      </c>
      <c r="P19" s="90">
        <v>1.43</v>
      </c>
      <c r="Q19" s="90">
        <v>0</v>
      </c>
      <c r="R19" s="90">
        <v>0</v>
      </c>
      <c r="S19" s="111">
        <v>22.52</v>
      </c>
    </row>
    <row r="20" spans="1:19" ht="13.15" customHeight="1">
      <c r="A20" s="40">
        <f>SUBTOTAL(3,$B$18:B20)</f>
        <v>3</v>
      </c>
      <c r="B20" s="8">
        <v>696244112182</v>
      </c>
      <c r="C20" s="1" t="s">
        <v>440</v>
      </c>
      <c r="D20" s="1" t="s">
        <v>474</v>
      </c>
      <c r="E20" s="1">
        <v>100</v>
      </c>
      <c r="F20" s="6"/>
      <c r="G20" s="3">
        <v>9.7799999999999994</v>
      </c>
      <c r="H20" s="3">
        <f t="shared" si="0"/>
        <v>0</v>
      </c>
      <c r="I20" s="98">
        <f t="shared" ref="I20:I83" si="2">(G20*$E$15)+G20</f>
        <v>10.757999999999999</v>
      </c>
      <c r="J20" s="99">
        <f t="shared" ref="J20:J83" si="3">H20+(H20*$E$15)</f>
        <v>0</v>
      </c>
      <c r="K20" s="2" t="s">
        <v>1042</v>
      </c>
      <c r="L20" s="36" t="s">
        <v>0</v>
      </c>
      <c r="M20" s="5">
        <f>(S20+P20)+(Q20/6)</f>
        <v>0.25679999999999997</v>
      </c>
      <c r="N20" s="89">
        <v>0.38280000000000003</v>
      </c>
      <c r="O20" s="90">
        <v>0.38279999999999997</v>
      </c>
      <c r="P20" s="90">
        <v>7.8E-2</v>
      </c>
      <c r="Q20" s="90">
        <v>0.22800000000000001</v>
      </c>
      <c r="R20" s="90">
        <v>0.01</v>
      </c>
      <c r="S20" s="111">
        <v>0.14080000000000001</v>
      </c>
    </row>
    <row r="21" spans="1:19" ht="13.15" customHeight="1">
      <c r="A21" s="40">
        <f>SUBTOTAL(3,$B$18:B21)</f>
        <v>4</v>
      </c>
      <c r="B21" s="8">
        <v>696244112205</v>
      </c>
      <c r="C21" s="1" t="s">
        <v>441</v>
      </c>
      <c r="D21" s="1" t="s">
        <v>848</v>
      </c>
      <c r="E21" s="7">
        <v>1600</v>
      </c>
      <c r="F21" s="6"/>
      <c r="G21" s="3">
        <v>71.290000000000006</v>
      </c>
      <c r="H21" s="3">
        <f t="shared" si="0"/>
        <v>0</v>
      </c>
      <c r="I21" s="98">
        <f t="shared" si="2"/>
        <v>78.419000000000011</v>
      </c>
      <c r="J21" s="99">
        <f t="shared" si="3"/>
        <v>0</v>
      </c>
      <c r="K21" s="2" t="s">
        <v>1042</v>
      </c>
      <c r="L21" s="36" t="s">
        <v>0</v>
      </c>
      <c r="M21" s="5">
        <f>S21+P21</f>
        <v>2.5140000000000002</v>
      </c>
      <c r="N21" s="89">
        <v>3.552384</v>
      </c>
      <c r="O21" s="90">
        <v>0.38</v>
      </c>
      <c r="P21" s="90">
        <v>0.26400000000000001</v>
      </c>
      <c r="Q21" s="90">
        <v>0.4</v>
      </c>
      <c r="R21" s="90">
        <v>0.01</v>
      </c>
      <c r="S21" s="111">
        <v>2.25</v>
      </c>
    </row>
    <row r="22" spans="1:19" ht="13.15" customHeight="1">
      <c r="A22" s="40">
        <f>SUBTOTAL(3,$B$18:B22)</f>
        <v>5</v>
      </c>
      <c r="B22" s="8">
        <v>696244112229</v>
      </c>
      <c r="C22" s="1" t="s">
        <v>442</v>
      </c>
      <c r="D22" s="1" t="s">
        <v>475</v>
      </c>
      <c r="E22" s="7">
        <v>14000</v>
      </c>
      <c r="F22" s="6"/>
      <c r="G22" s="3">
        <v>701.97</v>
      </c>
      <c r="H22" s="3">
        <f t="shared" si="0"/>
        <v>0</v>
      </c>
      <c r="I22" s="98">
        <f t="shared" si="2"/>
        <v>772.16700000000003</v>
      </c>
      <c r="J22" s="99">
        <f t="shared" si="3"/>
        <v>0</v>
      </c>
      <c r="K22" s="2" t="s">
        <v>1042</v>
      </c>
      <c r="L22" s="36" t="s">
        <v>0</v>
      </c>
      <c r="M22" s="5">
        <f>S22+P22</f>
        <v>26.07</v>
      </c>
      <c r="N22" s="89">
        <v>30.624000000000002</v>
      </c>
      <c r="O22" s="90">
        <v>0.38279999999999997</v>
      </c>
      <c r="P22" s="90">
        <v>1.43</v>
      </c>
      <c r="Q22" s="90">
        <v>0</v>
      </c>
      <c r="R22" s="90">
        <v>0</v>
      </c>
      <c r="S22" s="111">
        <v>24.64</v>
      </c>
    </row>
    <row r="23" spans="1:19" ht="13.15" customHeight="1">
      <c r="A23" s="40">
        <f>SUBTOTAL(3,$B$18:B23)</f>
        <v>6</v>
      </c>
      <c r="B23" s="8">
        <v>696244112243</v>
      </c>
      <c r="C23" s="1" t="s">
        <v>443</v>
      </c>
      <c r="D23" s="1" t="s">
        <v>476</v>
      </c>
      <c r="E23" s="1">
        <v>100</v>
      </c>
      <c r="F23" s="6"/>
      <c r="G23" s="3">
        <v>10.1</v>
      </c>
      <c r="H23" s="3">
        <f t="shared" si="0"/>
        <v>0</v>
      </c>
      <c r="I23" s="98">
        <f t="shared" si="2"/>
        <v>11.11</v>
      </c>
      <c r="J23" s="99">
        <f t="shared" si="3"/>
        <v>0</v>
      </c>
      <c r="K23" s="2" t="s">
        <v>1042</v>
      </c>
      <c r="L23" s="36" t="s">
        <v>0</v>
      </c>
      <c r="M23" s="5">
        <f>(S23+P23)+(Q23/6)</f>
        <v>0.50880000000000003</v>
      </c>
      <c r="N23" s="89">
        <v>0.38280000000000003</v>
      </c>
      <c r="O23" s="90">
        <v>0.38279999999999997</v>
      </c>
      <c r="P23" s="90">
        <v>7.8E-2</v>
      </c>
      <c r="Q23" s="90">
        <v>0.22800000000000001</v>
      </c>
      <c r="R23" s="90">
        <v>0.01</v>
      </c>
      <c r="S23" s="111">
        <f>O23/100*E23+R23</f>
        <v>0.39279999999999998</v>
      </c>
    </row>
    <row r="24" spans="1:19" ht="13.15" customHeight="1">
      <c r="A24" s="40">
        <f>SUBTOTAL(3,$B$18:B24)</f>
        <v>7</v>
      </c>
      <c r="B24" s="8">
        <v>696244112267</v>
      </c>
      <c r="C24" s="1" t="s">
        <v>444</v>
      </c>
      <c r="D24" s="1" t="s">
        <v>849</v>
      </c>
      <c r="E24" s="7">
        <v>1400</v>
      </c>
      <c r="F24" s="6"/>
      <c r="G24" s="3">
        <v>71.290000000000006</v>
      </c>
      <c r="H24" s="3">
        <f t="shared" si="0"/>
        <v>0</v>
      </c>
      <c r="I24" s="98">
        <f t="shared" si="2"/>
        <v>78.419000000000011</v>
      </c>
      <c r="J24" s="99">
        <f t="shared" si="3"/>
        <v>0</v>
      </c>
      <c r="K24" s="2" t="s">
        <v>1042</v>
      </c>
      <c r="L24" s="36" t="s">
        <v>0</v>
      </c>
      <c r="M24" s="5">
        <f>S24+P24</f>
        <v>2.7240000000000002</v>
      </c>
      <c r="N24" s="89">
        <v>3.552384</v>
      </c>
      <c r="O24" s="90">
        <v>0.38</v>
      </c>
      <c r="P24" s="90">
        <v>0.26400000000000001</v>
      </c>
      <c r="Q24" s="90">
        <v>0.4</v>
      </c>
      <c r="R24" s="90">
        <v>0.01</v>
      </c>
      <c r="S24" s="111">
        <v>2.46</v>
      </c>
    </row>
    <row r="25" spans="1:19" ht="13.15" customHeight="1">
      <c r="A25" s="40">
        <f>SUBTOTAL(3,$B$18:B25)</f>
        <v>8</v>
      </c>
      <c r="B25" s="8">
        <v>696244110232</v>
      </c>
      <c r="C25" s="1" t="s">
        <v>284</v>
      </c>
      <c r="D25" s="1" t="s">
        <v>477</v>
      </c>
      <c r="E25" s="7">
        <v>8000</v>
      </c>
      <c r="F25" s="31"/>
      <c r="G25" s="3">
        <v>584.41</v>
      </c>
      <c r="H25" s="3">
        <f t="shared" si="0"/>
        <v>0</v>
      </c>
      <c r="I25" s="98">
        <f t="shared" si="2"/>
        <v>642.851</v>
      </c>
      <c r="J25" s="99">
        <f t="shared" si="3"/>
        <v>0</v>
      </c>
      <c r="K25" s="2" t="s">
        <v>1042</v>
      </c>
      <c r="L25" s="36" t="s">
        <v>0</v>
      </c>
      <c r="M25" s="5">
        <f>S25+P25</f>
        <v>32.054000000000002</v>
      </c>
      <c r="N25" s="89">
        <v>30.624000000000002</v>
      </c>
      <c r="O25" s="90">
        <v>0.38279999999999997</v>
      </c>
      <c r="P25" s="90">
        <v>1.43</v>
      </c>
      <c r="Q25" s="90">
        <v>0</v>
      </c>
      <c r="R25" s="90">
        <v>0</v>
      </c>
      <c r="S25" s="111">
        <f t="shared" ref="S25:S87" si="4">O25/100*E25+R25</f>
        <v>30.623999999999999</v>
      </c>
    </row>
    <row r="26" spans="1:19" ht="13.15" customHeight="1">
      <c r="A26" s="40">
        <f>SUBTOTAL(3,$B$18:B26)</f>
        <v>9</v>
      </c>
      <c r="B26" s="8">
        <v>696244110256</v>
      </c>
      <c r="C26" s="1" t="s">
        <v>283</v>
      </c>
      <c r="D26" s="1" t="s">
        <v>478</v>
      </c>
      <c r="E26" s="1">
        <v>100</v>
      </c>
      <c r="F26" s="31"/>
      <c r="G26" s="3">
        <v>10.5</v>
      </c>
      <c r="H26" s="3">
        <f t="shared" si="0"/>
        <v>0</v>
      </c>
      <c r="I26" s="98">
        <f t="shared" si="2"/>
        <v>11.55</v>
      </c>
      <c r="J26" s="99">
        <f t="shared" si="3"/>
        <v>0</v>
      </c>
      <c r="K26" s="2" t="s">
        <v>1042</v>
      </c>
      <c r="L26" s="36" t="s">
        <v>0</v>
      </c>
      <c r="M26" s="5">
        <f>(S26+P26)+(Q26/6)</f>
        <v>0.50880000000000003</v>
      </c>
      <c r="N26" s="89">
        <v>0.38280000000000003</v>
      </c>
      <c r="O26" s="90">
        <v>0.38279999999999997</v>
      </c>
      <c r="P26" s="90">
        <v>7.8E-2</v>
      </c>
      <c r="Q26" s="90">
        <v>0.22800000000000001</v>
      </c>
      <c r="R26" s="90">
        <v>0.01</v>
      </c>
      <c r="S26" s="111">
        <f t="shared" si="4"/>
        <v>0.39279999999999998</v>
      </c>
    </row>
    <row r="27" spans="1:19" ht="13.15" customHeight="1">
      <c r="A27" s="40">
        <f>SUBTOTAL(3,$B$18:B27)</f>
        <v>10</v>
      </c>
      <c r="B27" s="8">
        <v>696244110270</v>
      </c>
      <c r="C27" s="1" t="s">
        <v>282</v>
      </c>
      <c r="D27" s="1" t="s">
        <v>850</v>
      </c>
      <c r="E27" s="1">
        <v>928</v>
      </c>
      <c r="F27" s="31"/>
      <c r="G27" s="3">
        <v>71.290000000000006</v>
      </c>
      <c r="H27" s="3">
        <f t="shared" si="0"/>
        <v>0</v>
      </c>
      <c r="I27" s="98">
        <f t="shared" si="2"/>
        <v>78.419000000000011</v>
      </c>
      <c r="J27" s="99">
        <f t="shared" si="3"/>
        <v>0</v>
      </c>
      <c r="K27" s="2" t="s">
        <v>1042</v>
      </c>
      <c r="L27" s="36" t="s">
        <v>0</v>
      </c>
      <c r="M27" s="5">
        <f>S27+P27</f>
        <v>3.8003999999999998</v>
      </c>
      <c r="N27" s="89">
        <v>3.552384</v>
      </c>
      <c r="O27" s="90">
        <v>0.38</v>
      </c>
      <c r="P27" s="90">
        <v>0.26400000000000001</v>
      </c>
      <c r="Q27" s="90">
        <v>0.4</v>
      </c>
      <c r="R27" s="90">
        <v>0.01</v>
      </c>
      <c r="S27" s="111">
        <f t="shared" si="4"/>
        <v>3.5364</v>
      </c>
    </row>
    <row r="28" spans="1:19" ht="14.45" customHeight="1">
      <c r="A28" s="40">
        <f>SUBTOTAL(3,$B$18:B28)</f>
        <v>11</v>
      </c>
      <c r="B28" s="8">
        <v>696244111079</v>
      </c>
      <c r="C28" s="1" t="s">
        <v>305</v>
      </c>
      <c r="D28" s="1" t="s">
        <v>479</v>
      </c>
      <c r="E28" s="7">
        <v>10000</v>
      </c>
      <c r="F28" s="31"/>
      <c r="G28" s="3">
        <v>850.83</v>
      </c>
      <c r="H28" s="3">
        <f t="shared" si="0"/>
        <v>0</v>
      </c>
      <c r="I28" s="98">
        <f t="shared" si="2"/>
        <v>935.91300000000001</v>
      </c>
      <c r="J28" s="99">
        <f t="shared" si="3"/>
        <v>0</v>
      </c>
      <c r="K28" s="2" t="s">
        <v>1042</v>
      </c>
      <c r="L28" s="36" t="s">
        <v>0</v>
      </c>
      <c r="M28" s="5">
        <f>S28+P28</f>
        <v>42.629999999999995</v>
      </c>
      <c r="N28" s="89">
        <v>30.745000000000001</v>
      </c>
      <c r="O28" s="90">
        <v>0.41199999999999998</v>
      </c>
      <c r="P28" s="90">
        <v>1.43</v>
      </c>
      <c r="Q28" s="90">
        <v>0</v>
      </c>
      <c r="R28" s="90">
        <v>0</v>
      </c>
      <c r="S28" s="111">
        <f t="shared" si="4"/>
        <v>41.199999999999996</v>
      </c>
    </row>
    <row r="29" spans="1:19" ht="12.75">
      <c r="A29" s="40">
        <f>SUBTOTAL(3,$B$18:B29)</f>
        <v>12</v>
      </c>
      <c r="B29" s="8">
        <v>696244111093</v>
      </c>
      <c r="C29" s="1" t="s">
        <v>306</v>
      </c>
      <c r="D29" s="1" t="s">
        <v>480</v>
      </c>
      <c r="E29" s="7">
        <v>100</v>
      </c>
      <c r="F29" s="31"/>
      <c r="G29" s="3">
        <v>10.73</v>
      </c>
      <c r="H29" s="3">
        <f t="shared" si="0"/>
        <v>0</v>
      </c>
      <c r="I29" s="98">
        <f t="shared" si="2"/>
        <v>11.803000000000001</v>
      </c>
      <c r="J29" s="99">
        <f t="shared" si="3"/>
        <v>0</v>
      </c>
      <c r="K29" s="2" t="s">
        <v>1042</v>
      </c>
      <c r="L29" s="36" t="s">
        <v>0</v>
      </c>
      <c r="M29" s="5">
        <f>(S29+P29)+(Q29/6)</f>
        <v>0.53800000000000003</v>
      </c>
      <c r="N29" s="89">
        <v>0.47300000000000003</v>
      </c>
      <c r="O29" s="90">
        <v>0.41199999999999998</v>
      </c>
      <c r="P29" s="90">
        <v>7.8E-2</v>
      </c>
      <c r="Q29" s="90">
        <v>0.22800000000000001</v>
      </c>
      <c r="R29" s="90">
        <v>0.01</v>
      </c>
      <c r="S29" s="111">
        <f t="shared" si="4"/>
        <v>0.42199999999999999</v>
      </c>
    </row>
    <row r="30" spans="1:19" ht="13.15" customHeight="1">
      <c r="A30" s="40">
        <f>SUBTOTAL(3,$B$18:B30)</f>
        <v>13</v>
      </c>
      <c r="B30" s="8">
        <v>696244111116</v>
      </c>
      <c r="C30" s="1" t="s">
        <v>307</v>
      </c>
      <c r="D30" s="1" t="s">
        <v>851</v>
      </c>
      <c r="E30" s="7">
        <v>835</v>
      </c>
      <c r="F30" s="31"/>
      <c r="G30" s="3">
        <v>71.290000000000006</v>
      </c>
      <c r="H30" s="3">
        <f t="shared" si="0"/>
        <v>0</v>
      </c>
      <c r="I30" s="98">
        <f t="shared" si="2"/>
        <v>78.419000000000011</v>
      </c>
      <c r="J30" s="99">
        <f t="shared" si="3"/>
        <v>0</v>
      </c>
      <c r="K30" s="2" t="s">
        <v>1042</v>
      </c>
      <c r="L30" s="36" t="s">
        <v>0</v>
      </c>
      <c r="M30" s="5">
        <f>S30+P30</f>
        <v>3.7141999999999991</v>
      </c>
      <c r="N30" s="89">
        <v>3.5475000000000003</v>
      </c>
      <c r="O30" s="90">
        <v>0.41199999999999998</v>
      </c>
      <c r="P30" s="90">
        <v>0.26400000000000001</v>
      </c>
      <c r="Q30" s="90">
        <v>0.4</v>
      </c>
      <c r="R30" s="90">
        <v>0.01</v>
      </c>
      <c r="S30" s="111">
        <f t="shared" si="4"/>
        <v>3.4501999999999993</v>
      </c>
    </row>
    <row r="31" spans="1:19" ht="14.45" customHeight="1">
      <c r="A31" s="40">
        <f>SUBTOTAL(3,$B$18:B31)</f>
        <v>14</v>
      </c>
      <c r="B31" s="8">
        <v>696244100004</v>
      </c>
      <c r="C31" s="1" t="s">
        <v>281</v>
      </c>
      <c r="D31" s="1" t="s">
        <v>481</v>
      </c>
      <c r="E31" s="7">
        <v>6500</v>
      </c>
      <c r="F31" s="31"/>
      <c r="G31" s="3">
        <v>592</v>
      </c>
      <c r="H31" s="3">
        <f t="shared" si="0"/>
        <v>0</v>
      </c>
      <c r="I31" s="98">
        <f t="shared" si="2"/>
        <v>651.20000000000005</v>
      </c>
      <c r="J31" s="99">
        <f t="shared" si="3"/>
        <v>0</v>
      </c>
      <c r="K31" s="2" t="s">
        <v>1042</v>
      </c>
      <c r="L31" s="36" t="s">
        <v>0</v>
      </c>
      <c r="M31" s="5">
        <f>S31+P31</f>
        <v>32.369999999999997</v>
      </c>
      <c r="N31" s="89">
        <v>30.745000000000001</v>
      </c>
      <c r="O31" s="90">
        <v>0.47599999999999998</v>
      </c>
      <c r="P31" s="90">
        <v>1.43</v>
      </c>
      <c r="Q31" s="90">
        <v>0</v>
      </c>
      <c r="R31" s="90">
        <v>0</v>
      </c>
      <c r="S31" s="111">
        <f t="shared" si="4"/>
        <v>30.939999999999998</v>
      </c>
    </row>
    <row r="32" spans="1:19" ht="12.75">
      <c r="A32" s="40">
        <f>SUBTOTAL(3,$B$18:B32)</f>
        <v>15</v>
      </c>
      <c r="B32" s="8">
        <v>696244100271</v>
      </c>
      <c r="C32" s="1" t="s">
        <v>280</v>
      </c>
      <c r="D32" s="1" t="s">
        <v>482</v>
      </c>
      <c r="E32" s="7">
        <v>100</v>
      </c>
      <c r="F32" s="31"/>
      <c r="G32" s="3">
        <v>11.38</v>
      </c>
      <c r="H32" s="3">
        <f t="shared" si="0"/>
        <v>0</v>
      </c>
      <c r="I32" s="98">
        <f t="shared" si="2"/>
        <v>12.518000000000001</v>
      </c>
      <c r="J32" s="99">
        <f t="shared" si="3"/>
        <v>0</v>
      </c>
      <c r="K32" s="2" t="s">
        <v>1042</v>
      </c>
      <c r="L32" s="36" t="s">
        <v>0</v>
      </c>
      <c r="M32" s="5">
        <f>(S32+P32)+(Q32/6)</f>
        <v>0.60199999999999998</v>
      </c>
      <c r="N32" s="89">
        <v>0.47300000000000003</v>
      </c>
      <c r="O32" s="90">
        <v>0.47599999999999998</v>
      </c>
      <c r="P32" s="90">
        <v>7.8E-2</v>
      </c>
      <c r="Q32" s="90">
        <v>0.22800000000000001</v>
      </c>
      <c r="R32" s="90">
        <v>0.01</v>
      </c>
      <c r="S32" s="111">
        <f t="shared" si="4"/>
        <v>0.48599999999999993</v>
      </c>
    </row>
    <row r="33" spans="1:19" ht="13.15" customHeight="1">
      <c r="A33" s="40">
        <f>SUBTOTAL(3,$B$18:B33)</f>
        <v>16</v>
      </c>
      <c r="B33" s="8">
        <v>696244100141</v>
      </c>
      <c r="C33" s="1" t="s">
        <v>279</v>
      </c>
      <c r="D33" s="1" t="s">
        <v>852</v>
      </c>
      <c r="E33" s="7">
        <v>750</v>
      </c>
      <c r="F33" s="31"/>
      <c r="G33" s="3">
        <v>71.290000000000006</v>
      </c>
      <c r="H33" s="3">
        <f t="shared" si="0"/>
        <v>0</v>
      </c>
      <c r="I33" s="98">
        <f t="shared" si="2"/>
        <v>78.419000000000011</v>
      </c>
      <c r="J33" s="99">
        <f t="shared" si="3"/>
        <v>0</v>
      </c>
      <c r="K33" s="2" t="s">
        <v>1042</v>
      </c>
      <c r="L33" s="36" t="s">
        <v>0</v>
      </c>
      <c r="M33" s="5">
        <f>S33+P33</f>
        <v>3.8439999999999994</v>
      </c>
      <c r="N33" s="89">
        <v>3.5475000000000003</v>
      </c>
      <c r="O33" s="90">
        <v>0.47599999999999998</v>
      </c>
      <c r="P33" s="90">
        <v>0.26400000000000001</v>
      </c>
      <c r="Q33" s="90">
        <v>0.4</v>
      </c>
      <c r="R33" s="90">
        <v>0.01</v>
      </c>
      <c r="S33" s="111">
        <f t="shared" si="4"/>
        <v>3.5799999999999992</v>
      </c>
    </row>
    <row r="34" spans="1:19" ht="14.45" customHeight="1">
      <c r="A34" s="40">
        <f>SUBTOTAL(3,$B$18:B34)</f>
        <v>17</v>
      </c>
      <c r="B34" s="8">
        <v>696244100011</v>
      </c>
      <c r="C34" s="1" t="s">
        <v>278</v>
      </c>
      <c r="D34" s="1" t="s">
        <v>483</v>
      </c>
      <c r="E34" s="7">
        <v>4500</v>
      </c>
      <c r="F34" s="31"/>
      <c r="G34" s="3">
        <v>460.92</v>
      </c>
      <c r="H34" s="3">
        <f t="shared" si="0"/>
        <v>0</v>
      </c>
      <c r="I34" s="98">
        <f t="shared" si="2"/>
        <v>507.012</v>
      </c>
      <c r="J34" s="99">
        <f t="shared" si="3"/>
        <v>0</v>
      </c>
      <c r="K34" s="2" t="s">
        <v>1042</v>
      </c>
      <c r="L34" s="36" t="s">
        <v>0</v>
      </c>
      <c r="M34" s="5">
        <f>S34+P34</f>
        <v>29.15</v>
      </c>
      <c r="N34" s="89">
        <v>27.522000000000002</v>
      </c>
      <c r="O34" s="90">
        <v>0.61599999999999999</v>
      </c>
      <c r="P34" s="90">
        <v>1.43</v>
      </c>
      <c r="Q34" s="90">
        <v>0</v>
      </c>
      <c r="R34" s="90">
        <v>0</v>
      </c>
      <c r="S34" s="111">
        <f t="shared" si="4"/>
        <v>27.72</v>
      </c>
    </row>
    <row r="35" spans="1:19" ht="12.75">
      <c r="A35" s="40">
        <f>SUBTOTAL(3,$B$18:B35)</f>
        <v>18</v>
      </c>
      <c r="B35" s="8">
        <v>696244100288</v>
      </c>
      <c r="C35" s="1" t="s">
        <v>277</v>
      </c>
      <c r="D35" s="1" t="s">
        <v>484</v>
      </c>
      <c r="E35" s="7">
        <v>100</v>
      </c>
      <c r="F35" s="31"/>
      <c r="G35" s="3">
        <v>12.8</v>
      </c>
      <c r="H35" s="3">
        <f t="shared" si="0"/>
        <v>0</v>
      </c>
      <c r="I35" s="98">
        <f t="shared" si="2"/>
        <v>14.080000000000002</v>
      </c>
      <c r="J35" s="99">
        <f t="shared" si="3"/>
        <v>0</v>
      </c>
      <c r="K35" s="2" t="s">
        <v>1042</v>
      </c>
      <c r="L35" s="36" t="s">
        <v>0</v>
      </c>
      <c r="M35" s="5">
        <f>(S35+P35)+(Q35/6)</f>
        <v>0.74199999999999999</v>
      </c>
      <c r="N35" s="89">
        <v>0.61160000000000003</v>
      </c>
      <c r="O35" s="90">
        <v>0.61599999999999999</v>
      </c>
      <c r="P35" s="90">
        <v>7.8E-2</v>
      </c>
      <c r="Q35" s="90">
        <v>0.22800000000000001</v>
      </c>
      <c r="R35" s="90">
        <v>0.01</v>
      </c>
      <c r="S35" s="111">
        <f t="shared" si="4"/>
        <v>0.626</v>
      </c>
    </row>
    <row r="36" spans="1:19" ht="13.15" customHeight="1">
      <c r="A36" s="40">
        <f>SUBTOTAL(3,$B$18:B36)</f>
        <v>19</v>
      </c>
      <c r="B36" s="8">
        <v>696244100158</v>
      </c>
      <c r="C36" s="1" t="s">
        <v>276</v>
      </c>
      <c r="D36" s="1" t="s">
        <v>853</v>
      </c>
      <c r="E36" s="7">
        <v>630</v>
      </c>
      <c r="F36" s="31"/>
      <c r="G36" s="3">
        <v>71.290000000000006</v>
      </c>
      <c r="H36" s="3">
        <f t="shared" si="0"/>
        <v>0</v>
      </c>
      <c r="I36" s="98">
        <f t="shared" si="2"/>
        <v>78.419000000000011</v>
      </c>
      <c r="J36" s="99">
        <f t="shared" si="3"/>
        <v>0</v>
      </c>
      <c r="K36" s="2" t="s">
        <v>1042</v>
      </c>
      <c r="L36" s="36" t="s">
        <v>0</v>
      </c>
      <c r="M36" s="5">
        <f>S36+P36</f>
        <v>4.1547999999999998</v>
      </c>
      <c r="N36" s="89">
        <v>3.8530799999999998</v>
      </c>
      <c r="O36" s="90">
        <v>0.61599999999999999</v>
      </c>
      <c r="P36" s="90">
        <v>0.26400000000000001</v>
      </c>
      <c r="Q36" s="90">
        <v>0.4</v>
      </c>
      <c r="R36" s="90">
        <v>0.01</v>
      </c>
      <c r="S36" s="111">
        <f t="shared" si="4"/>
        <v>3.8907999999999996</v>
      </c>
    </row>
    <row r="37" spans="1:19" ht="14.45" customHeight="1">
      <c r="A37" s="40">
        <f>SUBTOTAL(3,$B$18:B37)</f>
        <v>20</v>
      </c>
      <c r="B37" s="8">
        <v>696244100028</v>
      </c>
      <c r="C37" s="1" t="s">
        <v>275</v>
      </c>
      <c r="D37" s="1" t="s">
        <v>485</v>
      </c>
      <c r="E37" s="7">
        <v>5200</v>
      </c>
      <c r="F37" s="31"/>
      <c r="G37" s="3">
        <v>510.22440000000006</v>
      </c>
      <c r="H37" s="3">
        <f t="shared" si="0"/>
        <v>0</v>
      </c>
      <c r="I37" s="98">
        <f t="shared" si="2"/>
        <v>561.24684000000002</v>
      </c>
      <c r="J37" s="99">
        <f t="shared" si="3"/>
        <v>0</v>
      </c>
      <c r="K37" s="2" t="s">
        <v>1043</v>
      </c>
      <c r="L37" s="36" t="s">
        <v>0</v>
      </c>
      <c r="M37" s="5">
        <f>S37+P37</f>
        <v>31.381999999999998</v>
      </c>
      <c r="N37" s="89">
        <v>29.744</v>
      </c>
      <c r="O37" s="90">
        <v>0.57599999999999996</v>
      </c>
      <c r="P37" s="90">
        <v>1.43</v>
      </c>
      <c r="Q37" s="90">
        <v>0</v>
      </c>
      <c r="R37" s="90">
        <v>0</v>
      </c>
      <c r="S37" s="111">
        <f t="shared" si="4"/>
        <v>29.951999999999998</v>
      </c>
    </row>
    <row r="38" spans="1:19" ht="12.75">
      <c r="A38" s="40">
        <f>SUBTOTAL(3,$B$18:B38)</f>
        <v>21</v>
      </c>
      <c r="B38" s="8">
        <v>696244100295</v>
      </c>
      <c r="C38" s="1" t="s">
        <v>274</v>
      </c>
      <c r="D38" s="1" t="s">
        <v>486</v>
      </c>
      <c r="E38" s="7">
        <v>100</v>
      </c>
      <c r="F38" s="31"/>
      <c r="G38" s="3">
        <v>12.2706</v>
      </c>
      <c r="H38" s="3">
        <f t="shared" si="0"/>
        <v>0</v>
      </c>
      <c r="I38" s="98">
        <f t="shared" si="2"/>
        <v>13.49766</v>
      </c>
      <c r="J38" s="99">
        <f t="shared" si="3"/>
        <v>0</v>
      </c>
      <c r="K38" s="2" t="s">
        <v>1043</v>
      </c>
      <c r="L38" s="36" t="s">
        <v>0</v>
      </c>
      <c r="M38" s="5">
        <f>(S38+P38)+(Q38/6)</f>
        <v>0.70199999999999996</v>
      </c>
      <c r="N38" s="89">
        <v>0.57200000000000006</v>
      </c>
      <c r="O38" s="90">
        <v>0.57599999999999996</v>
      </c>
      <c r="P38" s="90">
        <v>7.8E-2</v>
      </c>
      <c r="Q38" s="90">
        <v>0.22800000000000001</v>
      </c>
      <c r="R38" s="90">
        <v>0.01</v>
      </c>
      <c r="S38" s="111">
        <f t="shared" si="4"/>
        <v>0.58599999999999997</v>
      </c>
    </row>
    <row r="39" spans="1:19" ht="13.15" customHeight="1">
      <c r="A39" s="40">
        <f>SUBTOTAL(3,$B$18:B39)</f>
        <v>22</v>
      </c>
      <c r="B39" s="8">
        <v>696244100165</v>
      </c>
      <c r="C39" s="1" t="s">
        <v>273</v>
      </c>
      <c r="D39" s="1" t="s">
        <v>854</v>
      </c>
      <c r="E39" s="7">
        <v>610</v>
      </c>
      <c r="F39" s="31"/>
      <c r="G39" s="3">
        <v>72.715800000000002</v>
      </c>
      <c r="H39" s="3">
        <f t="shared" si="0"/>
        <v>0</v>
      </c>
      <c r="I39" s="98">
        <f t="shared" si="2"/>
        <v>79.987380000000002</v>
      </c>
      <c r="J39" s="99">
        <f t="shared" si="3"/>
        <v>0</v>
      </c>
      <c r="K39" s="2" t="s">
        <v>1043</v>
      </c>
      <c r="L39" s="36" t="s">
        <v>0</v>
      </c>
      <c r="M39" s="5">
        <f>S39+P39</f>
        <v>3.7875999999999994</v>
      </c>
      <c r="N39" s="89">
        <v>3.4891999999999999</v>
      </c>
      <c r="O39" s="90">
        <v>0.57599999999999996</v>
      </c>
      <c r="P39" s="90">
        <v>0.26400000000000001</v>
      </c>
      <c r="Q39" s="90">
        <v>0.4</v>
      </c>
      <c r="R39" s="90">
        <v>0.01</v>
      </c>
      <c r="S39" s="111">
        <f t="shared" si="4"/>
        <v>3.5235999999999996</v>
      </c>
    </row>
    <row r="40" spans="1:19" ht="13.15" customHeight="1">
      <c r="A40" s="40">
        <f>SUBTOTAL(3,$B$18:B40)</f>
        <v>23</v>
      </c>
      <c r="B40" s="8">
        <v>696244100936</v>
      </c>
      <c r="C40" s="1" t="s">
        <v>272</v>
      </c>
      <c r="D40" s="1" t="s">
        <v>487</v>
      </c>
      <c r="E40" s="7">
        <v>4500</v>
      </c>
      <c r="F40" s="31"/>
      <c r="G40" s="3">
        <v>573.37260000000003</v>
      </c>
      <c r="H40" s="3">
        <f t="shared" si="0"/>
        <v>0</v>
      </c>
      <c r="I40" s="98">
        <f t="shared" si="2"/>
        <v>630.70986000000005</v>
      </c>
      <c r="J40" s="99">
        <f t="shared" si="3"/>
        <v>0</v>
      </c>
      <c r="K40" s="2" t="s">
        <v>1043</v>
      </c>
      <c r="L40" s="36" t="s">
        <v>0</v>
      </c>
      <c r="M40" s="5">
        <f>S40+P40</f>
        <v>32.93</v>
      </c>
      <c r="N40" s="89">
        <v>31.284000000000002</v>
      </c>
      <c r="O40" s="90">
        <v>0.7</v>
      </c>
      <c r="P40" s="90">
        <v>1.43</v>
      </c>
      <c r="Q40" s="90">
        <v>0</v>
      </c>
      <c r="R40" s="90">
        <v>0</v>
      </c>
      <c r="S40" s="111">
        <f t="shared" si="4"/>
        <v>31.499999999999996</v>
      </c>
    </row>
    <row r="41" spans="1:19" ht="13.15" customHeight="1">
      <c r="A41" s="40">
        <f>SUBTOTAL(3,$B$18:B41)</f>
        <v>24</v>
      </c>
      <c r="B41" s="8">
        <v>696244100950</v>
      </c>
      <c r="C41" s="1" t="s">
        <v>271</v>
      </c>
      <c r="D41" s="1" t="s">
        <v>488</v>
      </c>
      <c r="E41" s="7">
        <v>100</v>
      </c>
      <c r="F41" s="31"/>
      <c r="G41" s="3">
        <v>15.116400000000001</v>
      </c>
      <c r="H41" s="3">
        <f t="shared" si="0"/>
        <v>0</v>
      </c>
      <c r="I41" s="98">
        <f t="shared" si="2"/>
        <v>16.628040000000002</v>
      </c>
      <c r="J41" s="99">
        <f t="shared" si="3"/>
        <v>0</v>
      </c>
      <c r="K41" s="2" t="s">
        <v>1042</v>
      </c>
      <c r="L41" s="36" t="s">
        <v>0</v>
      </c>
      <c r="M41" s="5">
        <f>(S41+P41)+(Q41/6)</f>
        <v>0.82599999999999996</v>
      </c>
      <c r="N41" s="89">
        <v>0.69520000000000004</v>
      </c>
      <c r="O41" s="90">
        <v>0.7</v>
      </c>
      <c r="P41" s="90">
        <v>7.8E-2</v>
      </c>
      <c r="Q41" s="90">
        <v>0.22800000000000001</v>
      </c>
      <c r="R41" s="90">
        <v>0.01</v>
      </c>
      <c r="S41" s="111">
        <f t="shared" si="4"/>
        <v>0.71</v>
      </c>
    </row>
    <row r="42" spans="1:19" ht="13.15" customHeight="1">
      <c r="A42" s="40">
        <f>SUBTOTAL(3,$B$18:B42)</f>
        <v>25</v>
      </c>
      <c r="B42" s="8">
        <v>696244100974</v>
      </c>
      <c r="C42" s="1" t="s">
        <v>270</v>
      </c>
      <c r="D42" s="1" t="s">
        <v>855</v>
      </c>
      <c r="E42" s="7">
        <v>542</v>
      </c>
      <c r="F42" s="31"/>
      <c r="G42" s="3">
        <v>72.715800000000002</v>
      </c>
      <c r="H42" s="3">
        <f t="shared" si="0"/>
        <v>0</v>
      </c>
      <c r="I42" s="98">
        <f t="shared" si="2"/>
        <v>79.987380000000002</v>
      </c>
      <c r="J42" s="99">
        <f t="shared" si="3"/>
        <v>0</v>
      </c>
      <c r="K42" s="2" t="s">
        <v>1042</v>
      </c>
      <c r="L42" s="36" t="s">
        <v>0</v>
      </c>
      <c r="M42" s="5">
        <f>S42+P42</f>
        <v>4.0679999999999996</v>
      </c>
      <c r="N42" s="89">
        <v>3.7679840000000002</v>
      </c>
      <c r="O42" s="90">
        <v>0.7</v>
      </c>
      <c r="P42" s="90">
        <v>0.26400000000000001</v>
      </c>
      <c r="Q42" s="90">
        <v>0.4</v>
      </c>
      <c r="R42" s="90">
        <v>0.01</v>
      </c>
      <c r="S42" s="111">
        <f t="shared" si="4"/>
        <v>3.8039999999999994</v>
      </c>
    </row>
    <row r="43" spans="1:19" ht="14.45" customHeight="1">
      <c r="A43" s="40">
        <f>SUBTOTAL(3,$B$18:B43)</f>
        <v>26</v>
      </c>
      <c r="B43" s="8">
        <v>696244100035</v>
      </c>
      <c r="C43" s="1" t="s">
        <v>269</v>
      </c>
      <c r="D43" s="1" t="s">
        <v>489</v>
      </c>
      <c r="E43" s="7">
        <v>3700</v>
      </c>
      <c r="F43" s="31"/>
      <c r="G43" s="3">
        <v>452.90039999999999</v>
      </c>
      <c r="H43" s="3">
        <f t="shared" si="0"/>
        <v>0</v>
      </c>
      <c r="I43" s="98">
        <f t="shared" si="2"/>
        <v>498.19043999999997</v>
      </c>
      <c r="J43" s="99">
        <f t="shared" si="3"/>
        <v>0</v>
      </c>
      <c r="K43" s="2" t="s">
        <v>1043</v>
      </c>
      <c r="L43" s="36" t="s">
        <v>0</v>
      </c>
      <c r="M43" s="5">
        <f>S43+P43</f>
        <v>29.623999999999999</v>
      </c>
      <c r="N43" s="89">
        <v>28.083000000000002</v>
      </c>
      <c r="O43" s="90">
        <v>0.76200000000000001</v>
      </c>
      <c r="P43" s="90">
        <v>1.43</v>
      </c>
      <c r="Q43" s="90">
        <v>0</v>
      </c>
      <c r="R43" s="90">
        <v>0</v>
      </c>
      <c r="S43" s="111">
        <f t="shared" si="4"/>
        <v>28.193999999999999</v>
      </c>
    </row>
    <row r="44" spans="1:19" ht="12.75">
      <c r="A44" s="40">
        <f>SUBTOTAL(3,$B$18:B44)</f>
        <v>27</v>
      </c>
      <c r="B44" s="8">
        <v>696244100301</v>
      </c>
      <c r="C44" s="1" t="s">
        <v>268</v>
      </c>
      <c r="D44" s="1" t="s">
        <v>490</v>
      </c>
      <c r="E44" s="7">
        <v>100</v>
      </c>
      <c r="F44" s="31"/>
      <c r="G44" s="3">
        <v>15.3102</v>
      </c>
      <c r="H44" s="3">
        <f t="shared" si="0"/>
        <v>0</v>
      </c>
      <c r="I44" s="98">
        <f t="shared" si="2"/>
        <v>16.84122</v>
      </c>
      <c r="J44" s="99">
        <f t="shared" si="3"/>
        <v>0</v>
      </c>
      <c r="K44" s="2" t="s">
        <v>1043</v>
      </c>
      <c r="L44" s="36" t="s">
        <v>0</v>
      </c>
      <c r="M44" s="5">
        <f>(S44+P44)+(Q44/6)</f>
        <v>0.88800000000000001</v>
      </c>
      <c r="N44" s="89">
        <v>0.75900000000000001</v>
      </c>
      <c r="O44" s="90">
        <v>0.76200000000000001</v>
      </c>
      <c r="P44" s="90">
        <v>7.8E-2</v>
      </c>
      <c r="Q44" s="90">
        <v>0.22800000000000001</v>
      </c>
      <c r="R44" s="90">
        <v>0.01</v>
      </c>
      <c r="S44" s="111">
        <f t="shared" si="4"/>
        <v>0.77200000000000002</v>
      </c>
    </row>
    <row r="45" spans="1:19" ht="13.15" customHeight="1">
      <c r="A45" s="40">
        <f>SUBTOTAL(3,$B$18:B45)</f>
        <v>28</v>
      </c>
      <c r="B45" s="8">
        <v>696244100172</v>
      </c>
      <c r="C45" s="1" t="s">
        <v>267</v>
      </c>
      <c r="D45" s="1" t="s">
        <v>856</v>
      </c>
      <c r="E45" s="7">
        <v>510</v>
      </c>
      <c r="F45" s="31"/>
      <c r="G45" s="3">
        <v>72.715800000000002</v>
      </c>
      <c r="H45" s="3">
        <f t="shared" si="0"/>
        <v>0</v>
      </c>
      <c r="I45" s="98">
        <f t="shared" si="2"/>
        <v>79.987380000000002</v>
      </c>
      <c r="J45" s="99">
        <f t="shared" si="3"/>
        <v>0</v>
      </c>
      <c r="K45" s="2" t="s">
        <v>1043</v>
      </c>
      <c r="L45" s="36" t="s">
        <v>0</v>
      </c>
      <c r="M45" s="5">
        <f>S45+P45</f>
        <v>4.1601999999999997</v>
      </c>
      <c r="N45" s="89">
        <v>3.8709000000000007</v>
      </c>
      <c r="O45" s="90">
        <v>0.76200000000000001</v>
      </c>
      <c r="P45" s="90">
        <v>0.26400000000000001</v>
      </c>
      <c r="Q45" s="90">
        <v>0.4</v>
      </c>
      <c r="R45" s="90">
        <v>0.01</v>
      </c>
      <c r="S45" s="111">
        <f t="shared" si="4"/>
        <v>3.8961999999999999</v>
      </c>
    </row>
    <row r="46" spans="1:19" ht="14.45" customHeight="1">
      <c r="A46" s="40">
        <f>SUBTOTAL(3,$B$18:B46)</f>
        <v>29</v>
      </c>
      <c r="B46" s="8">
        <v>696244100042</v>
      </c>
      <c r="C46" s="1" t="s">
        <v>266</v>
      </c>
      <c r="D46" s="1" t="s">
        <v>491</v>
      </c>
      <c r="E46" s="7">
        <v>2600</v>
      </c>
      <c r="F46" s="31"/>
      <c r="G46" s="3">
        <v>375.51299999999998</v>
      </c>
      <c r="H46" s="3">
        <f t="shared" si="0"/>
        <v>0</v>
      </c>
      <c r="I46" s="98">
        <f t="shared" si="2"/>
        <v>413.0643</v>
      </c>
      <c r="J46" s="99">
        <f t="shared" si="3"/>
        <v>0</v>
      </c>
      <c r="K46" s="2" t="s">
        <v>1043</v>
      </c>
      <c r="L46" s="36" t="s">
        <v>0</v>
      </c>
      <c r="M46" s="5">
        <f>S46+P46</f>
        <v>26.442</v>
      </c>
      <c r="N46" s="89">
        <v>24.481600000000004</v>
      </c>
      <c r="O46" s="90">
        <v>0.96199999999999997</v>
      </c>
      <c r="P46" s="90">
        <v>1.43</v>
      </c>
      <c r="Q46" s="90">
        <v>0</v>
      </c>
      <c r="R46" s="90">
        <v>0</v>
      </c>
      <c r="S46" s="111">
        <f t="shared" si="4"/>
        <v>25.012</v>
      </c>
    </row>
    <row r="47" spans="1:19" ht="12.75">
      <c r="A47" s="40">
        <f>SUBTOTAL(3,$B$18:B47)</f>
        <v>30</v>
      </c>
      <c r="B47" s="8">
        <v>696244100318</v>
      </c>
      <c r="C47" s="1" t="s">
        <v>265</v>
      </c>
      <c r="D47" s="1" t="s">
        <v>492</v>
      </c>
      <c r="E47" s="7">
        <v>100</v>
      </c>
      <c r="F47" s="31"/>
      <c r="G47" s="3">
        <v>18.053999999999998</v>
      </c>
      <c r="H47" s="3">
        <f t="shared" si="0"/>
        <v>0</v>
      </c>
      <c r="I47" s="98">
        <f t="shared" si="2"/>
        <v>19.859399999999997</v>
      </c>
      <c r="J47" s="99">
        <f t="shared" si="3"/>
        <v>0</v>
      </c>
      <c r="K47" s="2" t="s">
        <v>1043</v>
      </c>
      <c r="L47" s="36" t="s">
        <v>0</v>
      </c>
      <c r="M47" s="5">
        <f>(S47+P47)+(Q47/6)</f>
        <v>1.0976666666666668</v>
      </c>
      <c r="N47" s="89">
        <v>0.9416000000000001</v>
      </c>
      <c r="O47" s="90">
        <v>0.96199999999999997</v>
      </c>
      <c r="P47" s="90">
        <v>7.8E-2</v>
      </c>
      <c r="Q47" s="90">
        <v>0.28599999999999998</v>
      </c>
      <c r="R47" s="90">
        <v>0.01</v>
      </c>
      <c r="S47" s="111">
        <f t="shared" si="4"/>
        <v>0.97199999999999998</v>
      </c>
    </row>
    <row r="48" spans="1:19" ht="13.15" customHeight="1">
      <c r="A48" s="40">
        <f>SUBTOTAL(3,$B$18:B48)</f>
        <v>31</v>
      </c>
      <c r="B48" s="8">
        <v>696244100189</v>
      </c>
      <c r="C48" s="1" t="s">
        <v>264</v>
      </c>
      <c r="D48" s="1" t="s">
        <v>857</v>
      </c>
      <c r="E48" s="7">
        <v>435</v>
      </c>
      <c r="F48" s="31"/>
      <c r="G48" s="3">
        <v>72.715800000000002</v>
      </c>
      <c r="H48" s="3">
        <f t="shared" si="0"/>
        <v>0</v>
      </c>
      <c r="I48" s="98">
        <f t="shared" si="2"/>
        <v>79.987380000000002</v>
      </c>
      <c r="J48" s="99">
        <f t="shared" si="3"/>
        <v>0</v>
      </c>
      <c r="K48" s="2" t="s">
        <v>1043</v>
      </c>
      <c r="L48" s="36" t="s">
        <v>0</v>
      </c>
      <c r="M48" s="5">
        <f>S48+P48</f>
        <v>4.4587000000000003</v>
      </c>
      <c r="N48" s="89">
        <v>4.0959599999999998</v>
      </c>
      <c r="O48" s="90">
        <v>0.96199999999999997</v>
      </c>
      <c r="P48" s="90">
        <v>0.26400000000000001</v>
      </c>
      <c r="Q48" s="90">
        <v>0.4</v>
      </c>
      <c r="R48" s="90">
        <v>0.01</v>
      </c>
      <c r="S48" s="111">
        <f t="shared" si="4"/>
        <v>4.1947000000000001</v>
      </c>
    </row>
    <row r="49" spans="1:19" ht="14.45" customHeight="1">
      <c r="A49" s="40">
        <f>SUBTOTAL(3,$B$18:B49)</f>
        <v>32</v>
      </c>
      <c r="B49" s="8">
        <v>696244100059</v>
      </c>
      <c r="C49" s="1" t="s">
        <v>263</v>
      </c>
      <c r="D49" s="1" t="s">
        <v>493</v>
      </c>
      <c r="E49" s="7">
        <v>2000</v>
      </c>
      <c r="F49" s="31"/>
      <c r="G49" s="3">
        <v>344.76</v>
      </c>
      <c r="H49" s="3">
        <f t="shared" si="0"/>
        <v>0</v>
      </c>
      <c r="I49" s="98">
        <f t="shared" si="2"/>
        <v>379.23599999999999</v>
      </c>
      <c r="J49" s="99">
        <f t="shared" si="3"/>
        <v>0</v>
      </c>
      <c r="K49" s="2" t="s">
        <v>1043</v>
      </c>
      <c r="L49" s="36" t="s">
        <v>0</v>
      </c>
      <c r="M49" s="5">
        <f>S49+P49</f>
        <v>22.07</v>
      </c>
      <c r="N49" s="89">
        <v>21.428000000000001</v>
      </c>
      <c r="O49" s="90">
        <v>1.032</v>
      </c>
      <c r="P49" s="90">
        <v>1.43</v>
      </c>
      <c r="Q49" s="90">
        <v>0</v>
      </c>
      <c r="R49" s="90">
        <v>0</v>
      </c>
      <c r="S49" s="111">
        <f t="shared" si="4"/>
        <v>20.64</v>
      </c>
    </row>
    <row r="50" spans="1:19" ht="13.15" customHeight="1">
      <c r="A50" s="40">
        <f>SUBTOTAL(3,$B$18:B50)</f>
        <v>33</v>
      </c>
      <c r="B50" s="8">
        <v>696244100325</v>
      </c>
      <c r="C50" s="1" t="s">
        <v>262</v>
      </c>
      <c r="D50" s="1" t="s">
        <v>494</v>
      </c>
      <c r="E50" s="7">
        <v>100</v>
      </c>
      <c r="F50" s="31"/>
      <c r="G50" s="3">
        <v>21.552599999999998</v>
      </c>
      <c r="H50" s="3">
        <f t="shared" si="0"/>
        <v>0</v>
      </c>
      <c r="I50" s="98">
        <f t="shared" si="2"/>
        <v>23.707859999999997</v>
      </c>
      <c r="J50" s="99">
        <f t="shared" si="3"/>
        <v>0</v>
      </c>
      <c r="K50" s="2" t="s">
        <v>1043</v>
      </c>
      <c r="L50" s="36" t="s">
        <v>0</v>
      </c>
      <c r="M50" s="5">
        <f>(S50+P50)+(Q50/6)</f>
        <v>1.1756666666666669</v>
      </c>
      <c r="N50" s="89">
        <v>1.0714000000000001</v>
      </c>
      <c r="O50" s="90">
        <v>1.032</v>
      </c>
      <c r="P50" s="90">
        <v>8.5999999999999993E-2</v>
      </c>
      <c r="Q50" s="90">
        <v>0.28599999999999998</v>
      </c>
      <c r="R50" s="90">
        <v>0.01</v>
      </c>
      <c r="S50" s="111">
        <f t="shared" si="4"/>
        <v>1.042</v>
      </c>
    </row>
    <row r="51" spans="1:19" ht="13.15" customHeight="1">
      <c r="A51" s="40">
        <f>SUBTOTAL(3,$B$18:B51)</f>
        <v>34</v>
      </c>
      <c r="B51" s="8">
        <v>696244100196</v>
      </c>
      <c r="C51" s="1" t="s">
        <v>261</v>
      </c>
      <c r="D51" s="1" t="s">
        <v>858</v>
      </c>
      <c r="E51" s="7">
        <v>365</v>
      </c>
      <c r="F51" s="31"/>
      <c r="G51" s="3">
        <v>72.715800000000002</v>
      </c>
      <c r="H51" s="3">
        <f t="shared" ref="H51:H82" si="5">(ROUND(G51*(1-$E$5)*(1-$G$5)*(1-$H$5),2)*F51)</f>
        <v>0</v>
      </c>
      <c r="I51" s="98">
        <f t="shared" si="2"/>
        <v>79.987380000000002</v>
      </c>
      <c r="J51" s="99">
        <f t="shared" si="3"/>
        <v>0</v>
      </c>
      <c r="K51" s="2" t="s">
        <v>1043</v>
      </c>
      <c r="L51" s="36" t="s">
        <v>0</v>
      </c>
      <c r="M51" s="5">
        <f>S51+P51</f>
        <v>4.0407999999999999</v>
      </c>
      <c r="N51" s="89">
        <v>3.9106100000000001</v>
      </c>
      <c r="O51" s="90">
        <v>1.032</v>
      </c>
      <c r="P51" s="90">
        <v>0.26400000000000001</v>
      </c>
      <c r="Q51" s="90">
        <v>0.4</v>
      </c>
      <c r="R51" s="90">
        <v>0.01</v>
      </c>
      <c r="S51" s="111">
        <f t="shared" si="4"/>
        <v>3.7768000000000002</v>
      </c>
    </row>
    <row r="52" spans="1:19" ht="14.45" customHeight="1">
      <c r="A52" s="40">
        <f>SUBTOTAL(3,$B$18:B52)</f>
        <v>35</v>
      </c>
      <c r="B52" s="8">
        <v>696244101117</v>
      </c>
      <c r="C52" s="1" t="s">
        <v>260</v>
      </c>
      <c r="D52" s="1" t="s">
        <v>495</v>
      </c>
      <c r="E52" s="7">
        <v>1500</v>
      </c>
      <c r="F52" s="31"/>
      <c r="G52" s="3">
        <v>247.27860000000001</v>
      </c>
      <c r="H52" s="3">
        <f t="shared" si="5"/>
        <v>0</v>
      </c>
      <c r="I52" s="98">
        <f t="shared" si="2"/>
        <v>272.00646</v>
      </c>
      <c r="J52" s="99">
        <f t="shared" si="3"/>
        <v>0</v>
      </c>
      <c r="K52" s="2" t="s">
        <v>1043</v>
      </c>
      <c r="L52" s="36" t="s">
        <v>0</v>
      </c>
      <c r="M52" s="5">
        <f>S52+P52</f>
        <v>18.77</v>
      </c>
      <c r="N52" s="89">
        <v>17.490000000000002</v>
      </c>
      <c r="O52" s="90">
        <v>1.1559999999999999</v>
      </c>
      <c r="P52" s="90">
        <v>1.43</v>
      </c>
      <c r="Q52" s="90">
        <v>0</v>
      </c>
      <c r="R52" s="90">
        <v>0</v>
      </c>
      <c r="S52" s="111">
        <f t="shared" si="4"/>
        <v>17.34</v>
      </c>
    </row>
    <row r="53" spans="1:19" ht="13.15" customHeight="1">
      <c r="A53" s="40">
        <f>SUBTOTAL(3,$B$18:B53)</f>
        <v>36</v>
      </c>
      <c r="B53" s="8">
        <v>696244101131</v>
      </c>
      <c r="C53" s="1" t="s">
        <v>259</v>
      </c>
      <c r="D53" s="1" t="s">
        <v>496</v>
      </c>
      <c r="E53" s="7">
        <v>100</v>
      </c>
      <c r="F53" s="31"/>
      <c r="G53" s="3">
        <v>22.684799999999999</v>
      </c>
      <c r="H53" s="3">
        <f t="shared" si="5"/>
        <v>0</v>
      </c>
      <c r="I53" s="98">
        <f t="shared" si="2"/>
        <v>24.953279999999999</v>
      </c>
      <c r="J53" s="99">
        <f t="shared" si="3"/>
        <v>0</v>
      </c>
      <c r="K53" s="2" t="s">
        <v>1043</v>
      </c>
      <c r="L53" s="36" t="s">
        <v>0</v>
      </c>
      <c r="M53" s="5">
        <f>(S53+P53)+(Q53/6)</f>
        <v>1.2996666666666667</v>
      </c>
      <c r="N53" s="89">
        <v>1.1660000000000001</v>
      </c>
      <c r="O53" s="90">
        <v>1.1559999999999999</v>
      </c>
      <c r="P53" s="90">
        <v>8.5999999999999993E-2</v>
      </c>
      <c r="Q53" s="90">
        <v>0.28599999999999998</v>
      </c>
      <c r="R53" s="90">
        <v>0.01</v>
      </c>
      <c r="S53" s="111">
        <f t="shared" si="4"/>
        <v>1.1659999999999999</v>
      </c>
    </row>
    <row r="54" spans="1:19" ht="13.15" customHeight="1">
      <c r="A54" s="40">
        <f>SUBTOTAL(3,$B$18:B54)</f>
        <v>37</v>
      </c>
      <c r="B54" s="8">
        <v>696244101155</v>
      </c>
      <c r="C54" s="1" t="s">
        <v>258</v>
      </c>
      <c r="D54" s="1" t="s">
        <v>859</v>
      </c>
      <c r="E54" s="7">
        <v>330</v>
      </c>
      <c r="F54" s="31"/>
      <c r="G54" s="3">
        <v>64.219200000000001</v>
      </c>
      <c r="H54" s="3">
        <f t="shared" si="5"/>
        <v>0</v>
      </c>
      <c r="I54" s="98">
        <f t="shared" si="2"/>
        <v>70.641120000000001</v>
      </c>
      <c r="J54" s="99">
        <f t="shared" si="3"/>
        <v>0</v>
      </c>
      <c r="K54" s="2" t="s">
        <v>1043</v>
      </c>
      <c r="L54" s="36" t="s">
        <v>0</v>
      </c>
      <c r="M54" s="5">
        <f>S54+P54</f>
        <v>4.0887999999999991</v>
      </c>
      <c r="N54" s="89">
        <v>3.6729000000000003</v>
      </c>
      <c r="O54" s="90">
        <v>1.1559999999999999</v>
      </c>
      <c r="P54" s="90">
        <v>0.26400000000000001</v>
      </c>
      <c r="Q54" s="90">
        <v>0.4</v>
      </c>
      <c r="R54" s="90">
        <v>0.01</v>
      </c>
      <c r="S54" s="111">
        <f t="shared" si="4"/>
        <v>3.8247999999999993</v>
      </c>
    </row>
    <row r="55" spans="1:19" ht="14.45" customHeight="1">
      <c r="A55" s="40">
        <f>SUBTOTAL(3,$B$18:B55)</f>
        <v>38</v>
      </c>
      <c r="B55" s="8">
        <v>696244111550</v>
      </c>
      <c r="C55" s="1" t="s">
        <v>400</v>
      </c>
      <c r="D55" s="1" t="s">
        <v>497</v>
      </c>
      <c r="E55" s="7">
        <v>2500</v>
      </c>
      <c r="F55" s="31"/>
      <c r="G55" s="3">
        <v>400.9314</v>
      </c>
      <c r="H55" s="3">
        <f t="shared" si="5"/>
        <v>0</v>
      </c>
      <c r="I55" s="98">
        <f t="shared" si="2"/>
        <v>441.02454</v>
      </c>
      <c r="J55" s="99">
        <f t="shared" si="3"/>
        <v>0</v>
      </c>
      <c r="K55" s="2" t="s">
        <v>1043</v>
      </c>
      <c r="L55" s="36" t="s">
        <v>0</v>
      </c>
      <c r="M55" s="5">
        <f>S55+P55</f>
        <v>21.395</v>
      </c>
      <c r="N55" s="89">
        <v>25.555199999999999</v>
      </c>
      <c r="O55" s="90">
        <v>0.79859999999999998</v>
      </c>
      <c r="P55" s="90">
        <v>1.43</v>
      </c>
      <c r="Q55" s="90">
        <v>0</v>
      </c>
      <c r="R55" s="90">
        <v>0</v>
      </c>
      <c r="S55" s="111">
        <f t="shared" si="4"/>
        <v>19.965</v>
      </c>
    </row>
    <row r="56" spans="1:19" ht="13.15" customHeight="1">
      <c r="A56" s="40">
        <f>SUBTOTAL(3,$B$18:B56)</f>
        <v>39</v>
      </c>
      <c r="B56" s="8">
        <v>696244111574</v>
      </c>
      <c r="C56" s="1" t="s">
        <v>401</v>
      </c>
      <c r="D56" s="1" t="s">
        <v>498</v>
      </c>
      <c r="E56" s="7">
        <v>100</v>
      </c>
      <c r="F56" s="31"/>
      <c r="G56" s="3">
        <v>18.1662</v>
      </c>
      <c r="H56" s="3">
        <f t="shared" si="5"/>
        <v>0</v>
      </c>
      <c r="I56" s="98">
        <f t="shared" si="2"/>
        <v>19.98282</v>
      </c>
      <c r="J56" s="99">
        <f t="shared" si="3"/>
        <v>0</v>
      </c>
      <c r="K56" s="2" t="s">
        <v>1043</v>
      </c>
      <c r="L56" s="36" t="s">
        <v>0</v>
      </c>
      <c r="M56" s="5">
        <f>S56+P56</f>
        <v>0.88459999999999994</v>
      </c>
      <c r="N56" s="89">
        <v>0.79859999999999998</v>
      </c>
      <c r="O56" s="90">
        <v>0.79859999999999998</v>
      </c>
      <c r="P56" s="90">
        <v>7.8E-2</v>
      </c>
      <c r="Q56" s="90">
        <v>0.22800000000000001</v>
      </c>
      <c r="R56" s="90">
        <v>8.0000000000000002E-3</v>
      </c>
      <c r="S56" s="111">
        <f t="shared" si="4"/>
        <v>0.80659999999999998</v>
      </c>
    </row>
    <row r="57" spans="1:19" ht="13.15" customHeight="1">
      <c r="A57" s="40">
        <f>SUBTOTAL(3,$B$18:B57)</f>
        <v>40</v>
      </c>
      <c r="B57" s="8">
        <v>696244111598</v>
      </c>
      <c r="C57" s="1" t="s">
        <v>402</v>
      </c>
      <c r="D57" s="1" t="s">
        <v>860</v>
      </c>
      <c r="E57" s="7">
        <v>500</v>
      </c>
      <c r="F57" s="31"/>
      <c r="G57" s="3">
        <v>80.376000000000005</v>
      </c>
      <c r="H57" s="3">
        <f t="shared" si="5"/>
        <v>0</v>
      </c>
      <c r="I57" s="98">
        <f t="shared" si="2"/>
        <v>88.413600000000002</v>
      </c>
      <c r="J57" s="99">
        <f t="shared" si="3"/>
        <v>0</v>
      </c>
      <c r="K57" s="2" t="s">
        <v>1043</v>
      </c>
      <c r="L57" s="36" t="s">
        <v>0</v>
      </c>
      <c r="M57" s="5">
        <f>S57+P57</f>
        <v>4.2670000000000003</v>
      </c>
      <c r="N57" s="89">
        <v>3.9929999999999999</v>
      </c>
      <c r="O57" s="90">
        <v>0.79859999999999998</v>
      </c>
      <c r="P57" s="90">
        <v>0.26400000000000001</v>
      </c>
      <c r="Q57" s="90">
        <v>0.4</v>
      </c>
      <c r="R57" s="90">
        <v>0.01</v>
      </c>
      <c r="S57" s="111">
        <f t="shared" si="4"/>
        <v>4.0030000000000001</v>
      </c>
    </row>
    <row r="58" spans="1:19" ht="14.45" customHeight="1">
      <c r="A58" s="40">
        <f>SUBTOTAL(3,$B$18:B58)</f>
        <v>41</v>
      </c>
      <c r="B58" s="8">
        <v>696244111857</v>
      </c>
      <c r="C58" s="1" t="s">
        <v>403</v>
      </c>
      <c r="D58" s="1" t="s">
        <v>499</v>
      </c>
      <c r="E58" s="7">
        <v>2500</v>
      </c>
      <c r="F58" s="31"/>
      <c r="G58" s="3">
        <v>522.68880000000001</v>
      </c>
      <c r="H58" s="3">
        <f t="shared" si="5"/>
        <v>0</v>
      </c>
      <c r="I58" s="98">
        <f t="shared" si="2"/>
        <v>574.95767999999998</v>
      </c>
      <c r="J58" s="99">
        <f t="shared" si="3"/>
        <v>0</v>
      </c>
      <c r="K58" s="2" t="s">
        <v>1043</v>
      </c>
      <c r="L58" s="36" t="s">
        <v>0</v>
      </c>
      <c r="M58" s="5">
        <f>S58+P58</f>
        <v>28.435000000000002</v>
      </c>
      <c r="N58" s="89">
        <v>25.92</v>
      </c>
      <c r="O58" s="90">
        <v>1.0802</v>
      </c>
      <c r="P58" s="90">
        <v>1.43</v>
      </c>
      <c r="Q58" s="90">
        <v>0</v>
      </c>
      <c r="R58" s="90">
        <v>0</v>
      </c>
      <c r="S58" s="111">
        <f t="shared" si="4"/>
        <v>27.005000000000003</v>
      </c>
    </row>
    <row r="59" spans="1:19" ht="13.15" customHeight="1">
      <c r="A59" s="40">
        <f>SUBTOTAL(3,$B$18:B59)</f>
        <v>42</v>
      </c>
      <c r="B59" s="8">
        <v>696244111871</v>
      </c>
      <c r="C59" s="1" t="s">
        <v>404</v>
      </c>
      <c r="D59" s="1" t="s">
        <v>500</v>
      </c>
      <c r="E59" s="7">
        <v>100</v>
      </c>
      <c r="F59" s="31"/>
      <c r="G59" s="3">
        <v>23.643599999999999</v>
      </c>
      <c r="H59" s="3">
        <f t="shared" si="5"/>
        <v>0</v>
      </c>
      <c r="I59" s="98">
        <f t="shared" si="2"/>
        <v>26.007960000000001</v>
      </c>
      <c r="J59" s="99">
        <f t="shared" si="3"/>
        <v>0</v>
      </c>
      <c r="K59" s="2" t="s">
        <v>1043</v>
      </c>
      <c r="L59" s="36" t="s">
        <v>0</v>
      </c>
      <c r="M59" s="5">
        <f>(S59+P59)+(Q59/6)</f>
        <v>1.2238666666666669</v>
      </c>
      <c r="N59" s="89">
        <v>1.0802</v>
      </c>
      <c r="O59" s="90">
        <v>1.0802</v>
      </c>
      <c r="P59" s="90">
        <v>8.5999999999999993E-2</v>
      </c>
      <c r="Q59" s="90">
        <v>0.28599999999999998</v>
      </c>
      <c r="R59" s="90">
        <v>0.01</v>
      </c>
      <c r="S59" s="111">
        <f t="shared" si="4"/>
        <v>1.0902000000000001</v>
      </c>
    </row>
    <row r="60" spans="1:19" ht="13.15" customHeight="1">
      <c r="A60" s="40">
        <f>SUBTOTAL(3,$B$18:B60)</f>
        <v>43</v>
      </c>
      <c r="B60" s="8">
        <v>696244111895</v>
      </c>
      <c r="C60" s="1" t="s">
        <v>405</v>
      </c>
      <c r="D60" s="1" t="s">
        <v>861</v>
      </c>
      <c r="E60" s="7">
        <v>500</v>
      </c>
      <c r="F60" s="31"/>
      <c r="G60" s="3">
        <v>104.7234</v>
      </c>
      <c r="H60" s="3">
        <f t="shared" si="5"/>
        <v>0</v>
      </c>
      <c r="I60" s="98">
        <f t="shared" si="2"/>
        <v>115.19574</v>
      </c>
      <c r="J60" s="99">
        <f t="shared" si="3"/>
        <v>0</v>
      </c>
      <c r="K60" s="2" t="s">
        <v>1043</v>
      </c>
      <c r="L60" s="36" t="s">
        <v>0</v>
      </c>
      <c r="M60" s="5">
        <f>S60+P60</f>
        <v>5.6750000000000007</v>
      </c>
      <c r="N60" s="89">
        <v>5.4009999999999998</v>
      </c>
      <c r="O60" s="90">
        <v>1.0802</v>
      </c>
      <c r="P60" s="90">
        <v>0.26400000000000001</v>
      </c>
      <c r="Q60" s="90">
        <v>0.4</v>
      </c>
      <c r="R60" s="90">
        <v>0.01</v>
      </c>
      <c r="S60" s="111">
        <f t="shared" si="4"/>
        <v>5.4110000000000005</v>
      </c>
    </row>
    <row r="61" spans="1:19" ht="14.45" customHeight="1">
      <c r="A61" s="40">
        <f>SUBTOTAL(3,$B$18:B61)</f>
        <v>44</v>
      </c>
      <c r="B61" s="8">
        <v>696244100073</v>
      </c>
      <c r="C61" s="1" t="s">
        <v>257</v>
      </c>
      <c r="D61" s="1" t="s">
        <v>501</v>
      </c>
      <c r="E61" s="7">
        <v>2200</v>
      </c>
      <c r="F61" s="31"/>
      <c r="G61" s="3">
        <v>395.07659999999998</v>
      </c>
      <c r="H61" s="3">
        <f t="shared" si="5"/>
        <v>0</v>
      </c>
      <c r="I61" s="98">
        <f t="shared" si="2"/>
        <v>434.58425999999997</v>
      </c>
      <c r="J61" s="99">
        <f t="shared" si="3"/>
        <v>0</v>
      </c>
      <c r="K61" s="2" t="s">
        <v>1043</v>
      </c>
      <c r="L61" s="36" t="s">
        <v>0</v>
      </c>
      <c r="M61" s="5">
        <f>S61+P61</f>
        <v>28.093999999999998</v>
      </c>
      <c r="N61" s="89">
        <v>26.523199999999999</v>
      </c>
      <c r="O61" s="90">
        <v>1.212</v>
      </c>
      <c r="P61" s="90">
        <v>1.43</v>
      </c>
      <c r="Q61" s="90">
        <v>0</v>
      </c>
      <c r="R61" s="90">
        <v>0</v>
      </c>
      <c r="S61" s="111">
        <f t="shared" si="4"/>
        <v>26.663999999999998</v>
      </c>
    </row>
    <row r="62" spans="1:19" ht="13.15" customHeight="1">
      <c r="A62" s="40">
        <f>SUBTOTAL(3,$B$18:B62)</f>
        <v>45</v>
      </c>
      <c r="B62" s="8">
        <v>696244100349</v>
      </c>
      <c r="C62" s="1" t="s">
        <v>256</v>
      </c>
      <c r="D62" s="1" t="s">
        <v>502</v>
      </c>
      <c r="E62" s="7">
        <v>100</v>
      </c>
      <c r="F62" s="31"/>
      <c r="G62" s="3">
        <v>22.450200000000002</v>
      </c>
      <c r="H62" s="3">
        <f t="shared" si="5"/>
        <v>0</v>
      </c>
      <c r="I62" s="98">
        <f t="shared" si="2"/>
        <v>24.695220000000003</v>
      </c>
      <c r="J62" s="99">
        <f t="shared" si="3"/>
        <v>0</v>
      </c>
      <c r="K62" s="2" t="s">
        <v>1043</v>
      </c>
      <c r="L62" s="36" t="s">
        <v>0</v>
      </c>
      <c r="M62" s="5">
        <f>(S62+P62)+(Q62/6)</f>
        <v>1.3556666666666668</v>
      </c>
      <c r="N62" s="89">
        <v>1.2056</v>
      </c>
      <c r="O62" s="90">
        <v>1.212</v>
      </c>
      <c r="P62" s="90">
        <v>8.5999999999999993E-2</v>
      </c>
      <c r="Q62" s="90">
        <v>0.28599999999999998</v>
      </c>
      <c r="R62" s="90">
        <v>0.01</v>
      </c>
      <c r="S62" s="111">
        <f t="shared" si="4"/>
        <v>1.222</v>
      </c>
    </row>
    <row r="63" spans="1:19" ht="13.15" customHeight="1">
      <c r="A63" s="40">
        <f>SUBTOTAL(3,$B$18:B63)</f>
        <v>46</v>
      </c>
      <c r="B63" s="8">
        <v>696244100219</v>
      </c>
      <c r="C63" s="1" t="s">
        <v>255</v>
      </c>
      <c r="D63" s="1" t="s">
        <v>862</v>
      </c>
      <c r="E63" s="7">
        <v>350</v>
      </c>
      <c r="F63" s="31"/>
      <c r="G63" s="3">
        <v>72.715800000000002</v>
      </c>
      <c r="H63" s="3">
        <f t="shared" si="5"/>
        <v>0</v>
      </c>
      <c r="I63" s="98">
        <f t="shared" si="2"/>
        <v>79.987380000000002</v>
      </c>
      <c r="J63" s="99">
        <f t="shared" si="3"/>
        <v>0</v>
      </c>
      <c r="K63" s="2" t="s">
        <v>1043</v>
      </c>
      <c r="L63" s="36" t="s">
        <v>0</v>
      </c>
      <c r="M63" s="5">
        <f>S63+P63</f>
        <v>4.516</v>
      </c>
      <c r="N63" s="89">
        <v>4.2195999999999998</v>
      </c>
      <c r="O63" s="90">
        <v>1.212</v>
      </c>
      <c r="P63" s="90">
        <v>0.26400000000000001</v>
      </c>
      <c r="Q63" s="90">
        <v>0.4</v>
      </c>
      <c r="R63" s="90">
        <v>0.01</v>
      </c>
      <c r="S63" s="111">
        <f t="shared" si="4"/>
        <v>4.2519999999999998</v>
      </c>
    </row>
    <row r="64" spans="1:19" ht="14.45" customHeight="1">
      <c r="A64" s="40">
        <f>SUBTOTAL(3,$B$18:B64)</f>
        <v>47</v>
      </c>
      <c r="B64" s="8">
        <v>696244100080</v>
      </c>
      <c r="C64" s="1" t="s">
        <v>254</v>
      </c>
      <c r="D64" s="1" t="s">
        <v>503</v>
      </c>
      <c r="E64" s="7">
        <v>2000</v>
      </c>
      <c r="F64" s="31"/>
      <c r="G64" s="3">
        <v>409.428</v>
      </c>
      <c r="H64" s="3">
        <f t="shared" si="5"/>
        <v>0</v>
      </c>
      <c r="I64" s="98">
        <f t="shared" si="2"/>
        <v>450.37080000000003</v>
      </c>
      <c r="J64" s="99">
        <f t="shared" si="3"/>
        <v>0</v>
      </c>
      <c r="K64" s="2" t="s">
        <v>1043</v>
      </c>
      <c r="L64" s="36" t="s">
        <v>0</v>
      </c>
      <c r="M64" s="5">
        <f>S64+P64</f>
        <v>27.71</v>
      </c>
      <c r="N64" s="89">
        <v>26.092000000000006</v>
      </c>
      <c r="O64" s="90">
        <v>1.3140000000000001</v>
      </c>
      <c r="P64" s="90">
        <v>1.43</v>
      </c>
      <c r="Q64" s="90">
        <v>0</v>
      </c>
      <c r="R64" s="90">
        <v>0</v>
      </c>
      <c r="S64" s="111">
        <f t="shared" si="4"/>
        <v>26.28</v>
      </c>
    </row>
    <row r="65" spans="1:19" ht="13.15" customHeight="1">
      <c r="A65" s="40">
        <f>SUBTOTAL(3,$B$18:B65)</f>
        <v>48</v>
      </c>
      <c r="B65" s="8">
        <v>696244100356</v>
      </c>
      <c r="C65" s="1" t="s">
        <v>253</v>
      </c>
      <c r="D65" s="1" t="s">
        <v>504</v>
      </c>
      <c r="E65" s="7">
        <v>100</v>
      </c>
      <c r="F65" s="31"/>
      <c r="G65" s="3">
        <v>25.602</v>
      </c>
      <c r="H65" s="3">
        <f t="shared" si="5"/>
        <v>0</v>
      </c>
      <c r="I65" s="98">
        <f t="shared" si="2"/>
        <v>28.162199999999999</v>
      </c>
      <c r="J65" s="99">
        <f t="shared" si="3"/>
        <v>0</v>
      </c>
      <c r="K65" s="2" t="s">
        <v>1043</v>
      </c>
      <c r="L65" s="36" t="s">
        <v>0</v>
      </c>
      <c r="M65" s="5">
        <f>(S65+P65)+(Q65/6)</f>
        <v>1.4576666666666669</v>
      </c>
      <c r="N65" s="89">
        <v>1.3046000000000002</v>
      </c>
      <c r="O65" s="90">
        <v>1.3140000000000001</v>
      </c>
      <c r="P65" s="90">
        <v>8.5999999999999993E-2</v>
      </c>
      <c r="Q65" s="90">
        <v>0.28599999999999998</v>
      </c>
      <c r="R65" s="90">
        <v>0.01</v>
      </c>
      <c r="S65" s="111">
        <f t="shared" si="4"/>
        <v>1.3240000000000001</v>
      </c>
    </row>
    <row r="66" spans="1:19" ht="13.15" customHeight="1">
      <c r="A66" s="40">
        <f>SUBTOTAL(3,$B$18:B66)</f>
        <v>49</v>
      </c>
      <c r="B66" s="8">
        <v>696244100226</v>
      </c>
      <c r="C66" s="1" t="s">
        <v>252</v>
      </c>
      <c r="D66" s="1" t="s">
        <v>863</v>
      </c>
      <c r="E66" s="7">
        <v>295</v>
      </c>
      <c r="F66" s="31"/>
      <c r="G66" s="3">
        <v>72.715800000000002</v>
      </c>
      <c r="H66" s="3">
        <f t="shared" si="5"/>
        <v>0</v>
      </c>
      <c r="I66" s="98">
        <f t="shared" si="2"/>
        <v>79.987380000000002</v>
      </c>
      <c r="J66" s="99">
        <f t="shared" si="3"/>
        <v>0</v>
      </c>
      <c r="K66" s="2" t="s">
        <v>1043</v>
      </c>
      <c r="L66" s="36" t="s">
        <v>0</v>
      </c>
      <c r="M66" s="5">
        <f>S66+P66</f>
        <v>4.1502999999999997</v>
      </c>
      <c r="N66" s="89">
        <v>3.8485700000000005</v>
      </c>
      <c r="O66" s="90">
        <v>1.3140000000000001</v>
      </c>
      <c r="P66" s="90">
        <v>0.26400000000000001</v>
      </c>
      <c r="Q66" s="90">
        <v>0.4</v>
      </c>
      <c r="R66" s="90">
        <v>0.01</v>
      </c>
      <c r="S66" s="111">
        <f t="shared" si="4"/>
        <v>3.8862999999999999</v>
      </c>
    </row>
    <row r="67" spans="1:19" ht="14.45" customHeight="1">
      <c r="A67" s="40">
        <f>SUBTOTAL(3,$B$18:B67)</f>
        <v>50</v>
      </c>
      <c r="B67" s="8">
        <v>696244101261</v>
      </c>
      <c r="C67" s="1" t="s">
        <v>251</v>
      </c>
      <c r="D67" s="1" t="s">
        <v>505</v>
      </c>
      <c r="E67" s="7">
        <v>1500</v>
      </c>
      <c r="F67" s="31"/>
      <c r="G67" s="3">
        <v>296.0652</v>
      </c>
      <c r="H67" s="3">
        <f t="shared" si="5"/>
        <v>0</v>
      </c>
      <c r="I67" s="98">
        <f t="shared" si="2"/>
        <v>325.67171999999999</v>
      </c>
      <c r="J67" s="99">
        <f t="shared" si="3"/>
        <v>0</v>
      </c>
      <c r="K67" s="2" t="s">
        <v>1043</v>
      </c>
      <c r="L67" s="36" t="s">
        <v>0</v>
      </c>
      <c r="M67" s="5">
        <f>S67+P67</f>
        <v>23.63</v>
      </c>
      <c r="N67" s="89">
        <v>22.737000000000005</v>
      </c>
      <c r="O67" s="90">
        <v>1.48</v>
      </c>
      <c r="P67" s="90">
        <v>1.43</v>
      </c>
      <c r="Q67" s="90">
        <v>0</v>
      </c>
      <c r="R67" s="90">
        <v>0</v>
      </c>
      <c r="S67" s="111">
        <f t="shared" si="4"/>
        <v>22.2</v>
      </c>
    </row>
    <row r="68" spans="1:19" ht="13.15" customHeight="1">
      <c r="A68" s="40">
        <f>SUBTOTAL(3,$B$18:B68)</f>
        <v>51</v>
      </c>
      <c r="B68" s="8">
        <v>696244101285</v>
      </c>
      <c r="C68" s="1" t="s">
        <v>250</v>
      </c>
      <c r="D68" s="1" t="s">
        <v>506</v>
      </c>
      <c r="E68" s="7">
        <v>100</v>
      </c>
      <c r="F68" s="31"/>
      <c r="G68" s="3">
        <v>27.336000000000002</v>
      </c>
      <c r="H68" s="3">
        <f t="shared" si="5"/>
        <v>0</v>
      </c>
      <c r="I68" s="98">
        <f t="shared" si="2"/>
        <v>30.069600000000001</v>
      </c>
      <c r="J68" s="99">
        <f t="shared" si="3"/>
        <v>0</v>
      </c>
      <c r="K68" s="2" t="s">
        <v>1043</v>
      </c>
      <c r="L68" s="36" t="s">
        <v>0</v>
      </c>
      <c r="M68" s="5">
        <f>(S68+P68)+(Q68/6)</f>
        <v>1.6236666666666668</v>
      </c>
      <c r="N68" s="89">
        <v>1.5158000000000003</v>
      </c>
      <c r="O68" s="90">
        <v>1.48</v>
      </c>
      <c r="P68" s="90">
        <v>8.5999999999999993E-2</v>
      </c>
      <c r="Q68" s="90">
        <v>0.28599999999999998</v>
      </c>
      <c r="R68" s="90">
        <v>0.01</v>
      </c>
      <c r="S68" s="111">
        <f t="shared" si="4"/>
        <v>1.49</v>
      </c>
    </row>
    <row r="69" spans="1:19" ht="13.15" customHeight="1">
      <c r="A69" s="40">
        <f>SUBTOTAL(3,$B$18:B69)</f>
        <v>52</v>
      </c>
      <c r="B69" s="8">
        <v>696244101308</v>
      </c>
      <c r="C69" s="1" t="s">
        <v>249</v>
      </c>
      <c r="D69" s="1" t="s">
        <v>864</v>
      </c>
      <c r="E69" s="7">
        <v>270</v>
      </c>
      <c r="F69" s="31"/>
      <c r="G69" s="3">
        <v>64.219200000000001</v>
      </c>
      <c r="H69" s="3">
        <f t="shared" si="5"/>
        <v>0</v>
      </c>
      <c r="I69" s="98">
        <f t="shared" si="2"/>
        <v>70.641120000000001</v>
      </c>
      <c r="J69" s="99">
        <f t="shared" si="3"/>
        <v>0</v>
      </c>
      <c r="K69" s="2" t="s">
        <v>1043</v>
      </c>
      <c r="L69" s="36" t="s">
        <v>0</v>
      </c>
      <c r="M69" s="5">
        <f>S69+P69</f>
        <v>4.2700000000000005</v>
      </c>
      <c r="N69" s="89">
        <v>4.0926600000000004</v>
      </c>
      <c r="O69" s="90">
        <v>1.48</v>
      </c>
      <c r="P69" s="90">
        <v>0.26400000000000001</v>
      </c>
      <c r="Q69" s="90">
        <v>0.4</v>
      </c>
      <c r="R69" s="90">
        <v>0.01</v>
      </c>
      <c r="S69" s="111">
        <f t="shared" si="4"/>
        <v>4.0060000000000002</v>
      </c>
    </row>
    <row r="70" spans="1:19" ht="14.45" customHeight="1">
      <c r="A70" s="40">
        <f>SUBTOTAL(3,$B$18:B70)</f>
        <v>53</v>
      </c>
      <c r="B70" s="8">
        <v>696244100103</v>
      </c>
      <c r="C70" s="1" t="s">
        <v>248</v>
      </c>
      <c r="D70" s="1" t="s">
        <v>507</v>
      </c>
      <c r="E70" s="7">
        <v>1200</v>
      </c>
      <c r="F70" s="31"/>
      <c r="G70" s="3">
        <v>277.11360000000002</v>
      </c>
      <c r="H70" s="3">
        <f t="shared" si="5"/>
        <v>0</v>
      </c>
      <c r="I70" s="98">
        <f t="shared" si="2"/>
        <v>304.82496000000003</v>
      </c>
      <c r="J70" s="99">
        <f t="shared" si="3"/>
        <v>0</v>
      </c>
      <c r="K70" s="2" t="s">
        <v>1043</v>
      </c>
      <c r="L70" s="36" t="s">
        <v>0</v>
      </c>
      <c r="M70" s="5">
        <f>S70+P70</f>
        <v>21.254000000000001</v>
      </c>
      <c r="N70" s="89">
        <v>19.773600000000002</v>
      </c>
      <c r="O70" s="90">
        <v>1.6519999999999999</v>
      </c>
      <c r="P70" s="90">
        <v>1.43</v>
      </c>
      <c r="Q70" s="90">
        <v>0</v>
      </c>
      <c r="R70" s="90">
        <v>0</v>
      </c>
      <c r="S70" s="111">
        <f t="shared" si="4"/>
        <v>19.824000000000002</v>
      </c>
    </row>
    <row r="71" spans="1:19" ht="12.75">
      <c r="A71" s="40">
        <f>SUBTOTAL(3,$B$18:B71)</f>
        <v>54</v>
      </c>
      <c r="B71" s="8">
        <v>696244100370</v>
      </c>
      <c r="C71" s="1" t="s">
        <v>247</v>
      </c>
      <c r="D71" s="1" t="s">
        <v>508</v>
      </c>
      <c r="E71" s="7">
        <v>50</v>
      </c>
      <c r="F71" s="31"/>
      <c r="G71" s="3">
        <v>16.524000000000001</v>
      </c>
      <c r="H71" s="3">
        <f t="shared" si="5"/>
        <v>0</v>
      </c>
      <c r="I71" s="98">
        <f t="shared" si="2"/>
        <v>18.176400000000001</v>
      </c>
      <c r="J71" s="99">
        <f t="shared" si="3"/>
        <v>0</v>
      </c>
      <c r="K71" s="2" t="s">
        <v>1043</v>
      </c>
      <c r="L71" s="36" t="s">
        <v>0</v>
      </c>
      <c r="M71" s="5">
        <f>(S71+P71)+(Q71/6)</f>
        <v>0.95199999999999996</v>
      </c>
      <c r="N71" s="89">
        <v>0.82390000000000008</v>
      </c>
      <c r="O71" s="90">
        <v>1.6519999999999999</v>
      </c>
      <c r="P71" s="90">
        <v>7.8E-2</v>
      </c>
      <c r="Q71" s="90">
        <v>0.22800000000000001</v>
      </c>
      <c r="R71" s="90">
        <v>0.01</v>
      </c>
      <c r="S71" s="111">
        <f t="shared" si="4"/>
        <v>0.83599999999999997</v>
      </c>
    </row>
    <row r="72" spans="1:19" ht="13.15" customHeight="1">
      <c r="A72" s="40">
        <f>SUBTOTAL(3,$B$18:B72)</f>
        <v>55</v>
      </c>
      <c r="B72" s="8">
        <v>696244100240</v>
      </c>
      <c r="C72" s="1" t="s">
        <v>246</v>
      </c>
      <c r="D72" s="1" t="s">
        <v>865</v>
      </c>
      <c r="E72" s="7">
        <v>225</v>
      </c>
      <c r="F72" s="31"/>
      <c r="G72" s="3">
        <v>64.219200000000001</v>
      </c>
      <c r="H72" s="3">
        <f t="shared" si="5"/>
        <v>0</v>
      </c>
      <c r="I72" s="98">
        <f t="shared" si="2"/>
        <v>70.641120000000001</v>
      </c>
      <c r="J72" s="99">
        <f t="shared" si="3"/>
        <v>0</v>
      </c>
      <c r="K72" s="2" t="s">
        <v>1043</v>
      </c>
      <c r="L72" s="36" t="s">
        <v>0</v>
      </c>
      <c r="M72" s="5">
        <f>S72+P72</f>
        <v>3.9909999999999997</v>
      </c>
      <c r="N72" s="89">
        <v>3.7075500000000008</v>
      </c>
      <c r="O72" s="90">
        <v>1.6519999999999999</v>
      </c>
      <c r="P72" s="90">
        <v>0.26400000000000001</v>
      </c>
      <c r="Q72" s="90">
        <v>0.4</v>
      </c>
      <c r="R72" s="90">
        <v>0.01</v>
      </c>
      <c r="S72" s="111">
        <f t="shared" si="4"/>
        <v>3.7269999999999999</v>
      </c>
    </row>
    <row r="73" spans="1:19" ht="14.45" customHeight="1">
      <c r="A73" s="40">
        <f>SUBTOTAL(3,$B$18:B73)</f>
        <v>56</v>
      </c>
      <c r="B73" s="8">
        <v>696244100110</v>
      </c>
      <c r="C73" s="1" t="s">
        <v>245</v>
      </c>
      <c r="D73" s="1" t="s">
        <v>509</v>
      </c>
      <c r="E73" s="7">
        <v>1000</v>
      </c>
      <c r="F73" s="31"/>
      <c r="G73" s="3">
        <v>264.11880000000002</v>
      </c>
      <c r="H73" s="3">
        <f t="shared" si="5"/>
        <v>0</v>
      </c>
      <c r="I73" s="98">
        <f t="shared" si="2"/>
        <v>290.53068000000002</v>
      </c>
      <c r="J73" s="99">
        <f t="shared" si="3"/>
        <v>0</v>
      </c>
      <c r="K73" s="2" t="s">
        <v>1043</v>
      </c>
      <c r="L73" s="36" t="s">
        <v>0</v>
      </c>
      <c r="M73" s="5">
        <f>S73+P73</f>
        <v>20.239999999999998</v>
      </c>
      <c r="N73" s="89">
        <v>18.810000000000002</v>
      </c>
      <c r="O73" s="90">
        <v>1.881</v>
      </c>
      <c r="P73" s="90">
        <v>1.43</v>
      </c>
      <c r="Q73" s="90">
        <v>0</v>
      </c>
      <c r="R73" s="90">
        <v>0</v>
      </c>
      <c r="S73" s="111">
        <f t="shared" si="4"/>
        <v>18.809999999999999</v>
      </c>
    </row>
    <row r="74" spans="1:19" ht="12.75">
      <c r="A74" s="40">
        <f>SUBTOTAL(3,$B$18:B74)</f>
        <v>57</v>
      </c>
      <c r="B74" s="8">
        <v>696244100387</v>
      </c>
      <c r="C74" s="1" t="s">
        <v>244</v>
      </c>
      <c r="D74" s="1" t="s">
        <v>510</v>
      </c>
      <c r="E74" s="7">
        <v>50</v>
      </c>
      <c r="F74" s="31"/>
      <c r="G74" s="3">
        <v>18.7272</v>
      </c>
      <c r="H74" s="3">
        <f t="shared" si="5"/>
        <v>0</v>
      </c>
      <c r="I74" s="98">
        <f t="shared" si="2"/>
        <v>20.599920000000001</v>
      </c>
      <c r="J74" s="99">
        <f t="shared" si="3"/>
        <v>0</v>
      </c>
      <c r="K74" s="2" t="s">
        <v>1043</v>
      </c>
      <c r="L74" s="36" t="s">
        <v>0</v>
      </c>
      <c r="M74" s="5">
        <f>(S74+P74)+(Q74/6)</f>
        <v>1.0665</v>
      </c>
      <c r="N74" s="89">
        <v>0.9405</v>
      </c>
      <c r="O74" s="90">
        <v>1.881</v>
      </c>
      <c r="P74" s="90">
        <v>7.8E-2</v>
      </c>
      <c r="Q74" s="90">
        <v>0.22800000000000001</v>
      </c>
      <c r="R74" s="90">
        <v>0.01</v>
      </c>
      <c r="S74" s="111">
        <f t="shared" si="4"/>
        <v>0.95050000000000001</v>
      </c>
    </row>
    <row r="75" spans="1:19" ht="13.15" customHeight="1">
      <c r="A75" s="40">
        <f>SUBTOTAL(3,$B$18:B75)</f>
        <v>58</v>
      </c>
      <c r="B75" s="8">
        <v>696244100257</v>
      </c>
      <c r="C75" s="1" t="s">
        <v>243</v>
      </c>
      <c r="D75" s="1" t="s">
        <v>866</v>
      </c>
      <c r="E75" s="7">
        <v>200</v>
      </c>
      <c r="F75" s="31"/>
      <c r="G75" s="3">
        <v>64.219200000000001</v>
      </c>
      <c r="H75" s="3">
        <f t="shared" si="5"/>
        <v>0</v>
      </c>
      <c r="I75" s="98">
        <f t="shared" si="2"/>
        <v>70.641120000000001</v>
      </c>
      <c r="J75" s="99">
        <f t="shared" si="3"/>
        <v>0</v>
      </c>
      <c r="K75" s="2" t="s">
        <v>1043</v>
      </c>
      <c r="L75" s="36" t="s">
        <v>0</v>
      </c>
      <c r="M75" s="5">
        <f>S75+P75</f>
        <v>4.0359999999999996</v>
      </c>
      <c r="N75" s="89">
        <v>3.762</v>
      </c>
      <c r="O75" s="90">
        <v>1.881</v>
      </c>
      <c r="P75" s="90">
        <v>0.26400000000000001</v>
      </c>
      <c r="Q75" s="90">
        <v>0.4</v>
      </c>
      <c r="R75" s="90">
        <v>0.01</v>
      </c>
      <c r="S75" s="111">
        <f t="shared" si="4"/>
        <v>3.7719999999999998</v>
      </c>
    </row>
    <row r="76" spans="1:19" ht="14.45" customHeight="1">
      <c r="A76" s="40">
        <f>SUBTOTAL(3,$B$18:B76)</f>
        <v>59</v>
      </c>
      <c r="B76" s="8">
        <v>696244100127</v>
      </c>
      <c r="C76" s="1" t="s">
        <v>242</v>
      </c>
      <c r="D76" s="1" t="s">
        <v>511</v>
      </c>
      <c r="E76" s="7">
        <v>800</v>
      </c>
      <c r="F76" s="31"/>
      <c r="G76" s="3">
        <v>255.714</v>
      </c>
      <c r="H76" s="3">
        <f t="shared" si="5"/>
        <v>0</v>
      </c>
      <c r="I76" s="98">
        <f t="shared" si="2"/>
        <v>281.28539999999998</v>
      </c>
      <c r="J76" s="99">
        <f t="shared" si="3"/>
        <v>0</v>
      </c>
      <c r="K76" s="2" t="s">
        <v>1043</v>
      </c>
      <c r="L76" s="36" t="s">
        <v>0</v>
      </c>
      <c r="M76" s="5">
        <f>S76+P76</f>
        <v>18.134</v>
      </c>
      <c r="N76" s="89">
        <v>16.0688</v>
      </c>
      <c r="O76" s="90">
        <v>2.0880000000000001</v>
      </c>
      <c r="P76" s="90">
        <v>1.43</v>
      </c>
      <c r="Q76" s="90">
        <v>0</v>
      </c>
      <c r="R76" s="90">
        <v>0</v>
      </c>
      <c r="S76" s="111">
        <f t="shared" si="4"/>
        <v>16.704000000000001</v>
      </c>
    </row>
    <row r="77" spans="1:19" ht="13.15" customHeight="1">
      <c r="A77" s="40">
        <f>SUBTOTAL(3,$B$18:B77)</f>
        <v>60</v>
      </c>
      <c r="B77" s="8">
        <v>696244100394</v>
      </c>
      <c r="C77" s="1" t="s">
        <v>241</v>
      </c>
      <c r="D77" s="1" t="s">
        <v>512</v>
      </c>
      <c r="E77" s="7">
        <v>50</v>
      </c>
      <c r="F77" s="31"/>
      <c r="G77" s="3">
        <v>21.848400000000002</v>
      </c>
      <c r="H77" s="3">
        <f t="shared" si="5"/>
        <v>0</v>
      </c>
      <c r="I77" s="98">
        <f t="shared" si="2"/>
        <v>24.033240000000003</v>
      </c>
      <c r="J77" s="99">
        <f t="shared" si="3"/>
        <v>0</v>
      </c>
      <c r="K77" s="2" t="s">
        <v>1043</v>
      </c>
      <c r="L77" s="36" t="s">
        <v>0</v>
      </c>
      <c r="M77" s="5">
        <f>(S77+P77)+(Q77/4)</f>
        <v>1.3085</v>
      </c>
      <c r="N77" s="89">
        <v>1.0043</v>
      </c>
      <c r="O77" s="90">
        <v>2.0880000000000001</v>
      </c>
      <c r="P77" s="90">
        <v>0.158</v>
      </c>
      <c r="Q77" s="90">
        <v>0.38600000000000001</v>
      </c>
      <c r="R77" s="90">
        <v>0.01</v>
      </c>
      <c r="S77" s="111">
        <f t="shared" si="4"/>
        <v>1.054</v>
      </c>
    </row>
    <row r="78" spans="1:19" ht="13.15" customHeight="1">
      <c r="A78" s="40">
        <f>SUBTOTAL(3,$B$18:B78)</f>
        <v>61</v>
      </c>
      <c r="B78" s="8">
        <v>696244100264</v>
      </c>
      <c r="C78" s="1" t="s">
        <v>240</v>
      </c>
      <c r="D78" s="1" t="s">
        <v>867</v>
      </c>
      <c r="E78" s="7">
        <v>170</v>
      </c>
      <c r="F78" s="31"/>
      <c r="G78" s="3">
        <v>64.219200000000001</v>
      </c>
      <c r="H78" s="3">
        <f t="shared" si="5"/>
        <v>0</v>
      </c>
      <c r="I78" s="98">
        <f t="shared" si="2"/>
        <v>70.641120000000001</v>
      </c>
      <c r="J78" s="99">
        <f t="shared" si="3"/>
        <v>0</v>
      </c>
      <c r="K78" s="2" t="s">
        <v>1043</v>
      </c>
      <c r="L78" s="36" t="s">
        <v>0</v>
      </c>
      <c r="M78" s="5">
        <f>S78+P78</f>
        <v>3.8235999999999999</v>
      </c>
      <c r="N78" s="89">
        <v>3.4146199999999998</v>
      </c>
      <c r="O78" s="90">
        <v>2.0880000000000001</v>
      </c>
      <c r="P78" s="90">
        <v>0.26400000000000001</v>
      </c>
      <c r="Q78" s="90">
        <v>0.4</v>
      </c>
      <c r="R78" s="90">
        <v>0.01</v>
      </c>
      <c r="S78" s="111">
        <f t="shared" si="4"/>
        <v>3.5595999999999997</v>
      </c>
    </row>
    <row r="79" spans="1:19" ht="14.45" customHeight="1">
      <c r="A79" s="40">
        <f>SUBTOTAL(3,$B$18:B79)</f>
        <v>62</v>
      </c>
      <c r="B79" s="8">
        <v>696244111918</v>
      </c>
      <c r="C79" s="1" t="s">
        <v>406</v>
      </c>
      <c r="D79" s="1" t="s">
        <v>513</v>
      </c>
      <c r="E79" s="7">
        <v>1200</v>
      </c>
      <c r="F79" s="31"/>
      <c r="G79" s="3">
        <v>573.59</v>
      </c>
      <c r="H79" s="3">
        <f t="shared" si="5"/>
        <v>0</v>
      </c>
      <c r="I79" s="98">
        <f t="shared" si="2"/>
        <v>630.94900000000007</v>
      </c>
      <c r="J79" s="99">
        <f t="shared" si="3"/>
        <v>0</v>
      </c>
      <c r="K79" s="2" t="s">
        <v>1043</v>
      </c>
      <c r="L79" s="36" t="s">
        <v>0</v>
      </c>
      <c r="M79" s="5">
        <f>S79+P79</f>
        <v>29.968400000000003</v>
      </c>
      <c r="N79" s="89">
        <v>28.53</v>
      </c>
      <c r="O79" s="90">
        <v>2.3782000000000001</v>
      </c>
      <c r="P79" s="90">
        <v>1.43</v>
      </c>
      <c r="Q79" s="90">
        <v>0</v>
      </c>
      <c r="R79" s="90">
        <v>0</v>
      </c>
      <c r="S79" s="111">
        <f t="shared" si="4"/>
        <v>28.538400000000003</v>
      </c>
    </row>
    <row r="80" spans="1:19" ht="12.75">
      <c r="A80" s="40">
        <f>SUBTOTAL(3,$B$18:B80)</f>
        <v>63</v>
      </c>
      <c r="B80" s="8">
        <v>696244111932</v>
      </c>
      <c r="C80" s="1" t="s">
        <v>407</v>
      </c>
      <c r="D80" s="1" t="s">
        <v>514</v>
      </c>
      <c r="E80" s="7">
        <v>50</v>
      </c>
      <c r="F80" s="31"/>
      <c r="G80" s="3">
        <v>28.85</v>
      </c>
      <c r="H80" s="3">
        <f t="shared" si="5"/>
        <v>0</v>
      </c>
      <c r="I80" s="98">
        <f t="shared" si="2"/>
        <v>31.735000000000003</v>
      </c>
      <c r="J80" s="99">
        <f t="shared" si="3"/>
        <v>0</v>
      </c>
      <c r="K80" s="2" t="s">
        <v>1043</v>
      </c>
      <c r="L80" s="36" t="s">
        <v>0</v>
      </c>
      <c r="M80" s="5">
        <f>(S80+P80)+(Q80/6)</f>
        <v>1.3151000000000002</v>
      </c>
      <c r="N80" s="89">
        <v>1.1891</v>
      </c>
      <c r="O80" s="90">
        <v>2.3782000000000001</v>
      </c>
      <c r="P80" s="90">
        <v>7.8E-2</v>
      </c>
      <c r="Q80" s="90">
        <v>0.22800000000000001</v>
      </c>
      <c r="R80" s="90">
        <v>0.01</v>
      </c>
      <c r="S80" s="111">
        <f t="shared" si="4"/>
        <v>1.1991000000000001</v>
      </c>
    </row>
    <row r="81" spans="1:19" ht="13.15" customHeight="1">
      <c r="A81" s="40">
        <f>SUBTOTAL(3,$B$18:B81)</f>
        <v>64</v>
      </c>
      <c r="B81" s="8">
        <v>696244111956</v>
      </c>
      <c r="C81" s="1" t="s">
        <v>408</v>
      </c>
      <c r="D81" s="1" t="s">
        <v>868</v>
      </c>
      <c r="E81" s="7">
        <v>125</v>
      </c>
      <c r="F81" s="31"/>
      <c r="G81" s="3">
        <v>62.96</v>
      </c>
      <c r="H81" s="3">
        <f t="shared" si="5"/>
        <v>0</v>
      </c>
      <c r="I81" s="98">
        <f t="shared" si="2"/>
        <v>69.256</v>
      </c>
      <c r="J81" s="99">
        <f t="shared" si="3"/>
        <v>0</v>
      </c>
      <c r="K81" s="2" t="s">
        <v>1043</v>
      </c>
      <c r="L81" s="36" t="s">
        <v>0</v>
      </c>
      <c r="M81" s="5">
        <f>S81+P81</f>
        <v>3.2467499999999996</v>
      </c>
      <c r="N81" s="89">
        <v>2.9727999999999999</v>
      </c>
      <c r="O81" s="90">
        <v>2.3782000000000001</v>
      </c>
      <c r="P81" s="90">
        <v>0.26400000000000001</v>
      </c>
      <c r="Q81" s="90">
        <v>0.4</v>
      </c>
      <c r="R81" s="90">
        <v>0.01</v>
      </c>
      <c r="S81" s="111">
        <f t="shared" si="4"/>
        <v>2.9827499999999998</v>
      </c>
    </row>
    <row r="82" spans="1:19" ht="14.45" customHeight="1">
      <c r="A82" s="40">
        <f>SUBTOTAL(3,$B$18:B82)</f>
        <v>65</v>
      </c>
      <c r="B82" s="8">
        <v>696244111970</v>
      </c>
      <c r="C82" s="1" t="s">
        <v>429</v>
      </c>
      <c r="D82" s="1" t="s">
        <v>515</v>
      </c>
      <c r="E82" s="7">
        <v>800</v>
      </c>
      <c r="F82" s="6"/>
      <c r="G82" s="3">
        <v>408.51</v>
      </c>
      <c r="H82" s="3">
        <f t="shared" si="5"/>
        <v>0</v>
      </c>
      <c r="I82" s="98">
        <f t="shared" si="2"/>
        <v>449.36099999999999</v>
      </c>
      <c r="J82" s="99">
        <f t="shared" si="3"/>
        <v>0</v>
      </c>
      <c r="K82" s="2" t="s">
        <v>1043</v>
      </c>
      <c r="L82" s="36" t="s">
        <v>0</v>
      </c>
      <c r="M82" s="5">
        <f>S82+P82</f>
        <v>23.605999999999998</v>
      </c>
      <c r="N82" s="89">
        <v>21.2256</v>
      </c>
      <c r="O82" s="90">
        <v>2.7719999999999998</v>
      </c>
      <c r="P82" s="90">
        <v>1.43</v>
      </c>
      <c r="Q82" s="90">
        <v>0</v>
      </c>
      <c r="R82" s="90">
        <v>0</v>
      </c>
      <c r="S82" s="111">
        <f t="shared" si="4"/>
        <v>22.175999999999998</v>
      </c>
    </row>
    <row r="83" spans="1:19" ht="13.15" customHeight="1">
      <c r="A83" s="40">
        <f>SUBTOTAL(3,$B$18:B83)</f>
        <v>66</v>
      </c>
      <c r="B83" s="8">
        <v>696244111994</v>
      </c>
      <c r="C83" s="1" t="s">
        <v>430</v>
      </c>
      <c r="D83" s="1" t="s">
        <v>516</v>
      </c>
      <c r="E83" s="7">
        <v>50</v>
      </c>
      <c r="F83" s="6"/>
      <c r="G83" s="3">
        <v>31.92</v>
      </c>
      <c r="H83" s="3">
        <f t="shared" ref="H83:H96" si="6">(ROUND(G83*(1-$E$5)*(1-$G$5)*(1-$H$5),2)*F83)</f>
        <v>0</v>
      </c>
      <c r="I83" s="98">
        <f t="shared" si="2"/>
        <v>35.112000000000002</v>
      </c>
      <c r="J83" s="99">
        <f t="shared" si="3"/>
        <v>0</v>
      </c>
      <c r="K83" s="2" t="s">
        <v>1043</v>
      </c>
      <c r="L83" s="36" t="s">
        <v>0</v>
      </c>
      <c r="M83" s="5">
        <f>(S83+P83)+(Q83/6)</f>
        <v>1.5296666666666667</v>
      </c>
      <c r="N83" s="89">
        <v>1.3859999999999999</v>
      </c>
      <c r="O83" s="90">
        <v>2.7719999999999998</v>
      </c>
      <c r="P83" s="90">
        <v>8.5999999999999993E-2</v>
      </c>
      <c r="Q83" s="90">
        <v>0.28599999999999998</v>
      </c>
      <c r="R83" s="90">
        <v>0.01</v>
      </c>
      <c r="S83" s="111">
        <f t="shared" si="4"/>
        <v>1.3959999999999999</v>
      </c>
    </row>
    <row r="84" spans="1:19" ht="14.45" customHeight="1">
      <c r="A84" s="40">
        <f>SUBTOTAL(3,$B$18:B84)</f>
        <v>67</v>
      </c>
      <c r="B84" s="8">
        <v>696244100585</v>
      </c>
      <c r="C84" s="1" t="s">
        <v>239</v>
      </c>
      <c r="D84" s="1" t="s">
        <v>517</v>
      </c>
      <c r="E84" s="7">
        <v>500</v>
      </c>
      <c r="F84" s="31"/>
      <c r="G84" s="3">
        <v>303.66000000000003</v>
      </c>
      <c r="H84" s="3">
        <f t="shared" si="6"/>
        <v>0</v>
      </c>
      <c r="I84" s="98">
        <f t="shared" ref="I84:I150" si="7">(G84*$E$15)+G84</f>
        <v>334.02600000000001</v>
      </c>
      <c r="J84" s="99">
        <f t="shared" ref="J84:J150" si="8">H84+(H84*$E$15)</f>
        <v>0</v>
      </c>
      <c r="K84" s="2" t="s">
        <v>1043</v>
      </c>
      <c r="L84" s="36" t="s">
        <v>0</v>
      </c>
      <c r="M84" s="5">
        <f>S84+P84</f>
        <v>18.05</v>
      </c>
      <c r="N84" s="89">
        <v>16.5</v>
      </c>
      <c r="O84" s="90">
        <v>3.3239999999999998</v>
      </c>
      <c r="P84" s="90">
        <v>1.43</v>
      </c>
      <c r="Q84" s="90">
        <v>0</v>
      </c>
      <c r="R84" s="90">
        <v>0</v>
      </c>
      <c r="S84" s="111">
        <f t="shared" si="4"/>
        <v>16.62</v>
      </c>
    </row>
    <row r="85" spans="1:19" ht="13.15" customHeight="1">
      <c r="A85" s="40">
        <f>SUBTOTAL(3,$B$18:B85)</f>
        <v>68</v>
      </c>
      <c r="B85" s="8">
        <v>696244100592</v>
      </c>
      <c r="C85" s="1" t="s">
        <v>238</v>
      </c>
      <c r="D85" s="1" t="s">
        <v>518</v>
      </c>
      <c r="E85" s="7">
        <v>50</v>
      </c>
      <c r="F85" s="31"/>
      <c r="G85" s="3">
        <v>39.58</v>
      </c>
      <c r="H85" s="3">
        <f t="shared" si="6"/>
        <v>0</v>
      </c>
      <c r="I85" s="98">
        <f t="shared" si="7"/>
        <v>43.537999999999997</v>
      </c>
      <c r="J85" s="99">
        <f t="shared" si="8"/>
        <v>0</v>
      </c>
      <c r="K85" s="2" t="s">
        <v>1043</v>
      </c>
      <c r="L85" s="36" t="s">
        <v>0</v>
      </c>
      <c r="M85" s="5">
        <f>(S85+P85)+(Q85/4)</f>
        <v>1.9264999999999999</v>
      </c>
      <c r="N85" s="89">
        <v>1.6500000000000001</v>
      </c>
      <c r="O85" s="90">
        <v>3.3239999999999998</v>
      </c>
      <c r="P85" s="90">
        <v>0.158</v>
      </c>
      <c r="Q85" s="90">
        <v>0.38600000000000001</v>
      </c>
      <c r="R85" s="90">
        <v>0.01</v>
      </c>
      <c r="S85" s="111">
        <f t="shared" si="4"/>
        <v>1.6719999999999999</v>
      </c>
    </row>
    <row r="86" spans="1:19" ht="14.45" customHeight="1">
      <c r="A86" s="40">
        <f>SUBTOTAL(3,$B$18:B86)</f>
        <v>69</v>
      </c>
      <c r="B86" s="8">
        <v>696244100134</v>
      </c>
      <c r="C86" s="1" t="s">
        <v>237</v>
      </c>
      <c r="D86" s="1" t="s">
        <v>519</v>
      </c>
      <c r="E86" s="7">
        <v>500</v>
      </c>
      <c r="F86" s="31"/>
      <c r="G86" s="3">
        <v>395.95</v>
      </c>
      <c r="H86" s="3">
        <f t="shared" si="6"/>
        <v>0</v>
      </c>
      <c r="I86" s="98">
        <f t="shared" si="7"/>
        <v>435.54499999999996</v>
      </c>
      <c r="J86" s="99">
        <f t="shared" si="8"/>
        <v>0</v>
      </c>
      <c r="K86" s="2" t="s">
        <v>1043</v>
      </c>
      <c r="L86" s="36" t="s">
        <v>0</v>
      </c>
      <c r="M86" s="5">
        <f>S86+P86</f>
        <v>21.29</v>
      </c>
      <c r="N86" s="89">
        <v>20.372</v>
      </c>
      <c r="O86" s="90">
        <v>3.972</v>
      </c>
      <c r="P86" s="90">
        <v>1.43</v>
      </c>
      <c r="Q86" s="90">
        <v>0</v>
      </c>
      <c r="R86" s="90">
        <v>0</v>
      </c>
      <c r="S86" s="111">
        <f t="shared" si="4"/>
        <v>19.86</v>
      </c>
    </row>
    <row r="87" spans="1:19" ht="13.15" customHeight="1">
      <c r="A87" s="40">
        <f>SUBTOTAL(3,$B$18:B87)</f>
        <v>70</v>
      </c>
      <c r="B87" s="8">
        <v>696244100400</v>
      </c>
      <c r="C87" s="1" t="s">
        <v>236</v>
      </c>
      <c r="D87" s="1" t="s">
        <v>520</v>
      </c>
      <c r="E87" s="7">
        <v>50</v>
      </c>
      <c r="F87" s="31"/>
      <c r="G87" s="3">
        <v>47.69</v>
      </c>
      <c r="H87" s="3">
        <f t="shared" si="6"/>
        <v>0</v>
      </c>
      <c r="I87" s="98">
        <f t="shared" si="7"/>
        <v>52.458999999999996</v>
      </c>
      <c r="J87" s="99">
        <f t="shared" si="8"/>
        <v>0</v>
      </c>
      <c r="K87" s="2" t="s">
        <v>1043</v>
      </c>
      <c r="L87" s="36" t="s">
        <v>0</v>
      </c>
      <c r="M87" s="5">
        <f>(S87+P87)+(Q87/4)</f>
        <v>2.2504999999999997</v>
      </c>
      <c r="N87" s="89">
        <v>2.0371999999999999</v>
      </c>
      <c r="O87" s="90">
        <v>3.972</v>
      </c>
      <c r="P87" s="90">
        <v>0.158</v>
      </c>
      <c r="Q87" s="90">
        <v>0.38600000000000001</v>
      </c>
      <c r="R87" s="90">
        <v>0.01</v>
      </c>
      <c r="S87" s="111">
        <f t="shared" si="4"/>
        <v>1.996</v>
      </c>
    </row>
    <row r="88" spans="1:19">
      <c r="A88" s="40">
        <f>SUBTOTAL(3,$B$18:B88)</f>
        <v>71</v>
      </c>
      <c r="B88" s="8">
        <v>696244101704</v>
      </c>
      <c r="C88" s="1" t="s">
        <v>838</v>
      </c>
      <c r="D88" s="1" t="s">
        <v>839</v>
      </c>
      <c r="E88" s="1">
        <v>10</v>
      </c>
      <c r="F88" s="6"/>
      <c r="G88" s="3">
        <v>17.71</v>
      </c>
      <c r="H88" s="3">
        <f>(ROUND(G88*(1-$E$5)*(1-$G$5)*(1-$H$5),2)*F88)</f>
        <v>0</v>
      </c>
      <c r="I88" s="98">
        <f t="shared" si="7"/>
        <v>19.481000000000002</v>
      </c>
      <c r="J88" s="99">
        <f t="shared" si="8"/>
        <v>0</v>
      </c>
      <c r="K88" s="87"/>
      <c r="L88" s="36" t="s">
        <v>0</v>
      </c>
    </row>
    <row r="89" spans="1:19" ht="13.15" customHeight="1">
      <c r="A89" s="40">
        <f>SUBTOTAL(3,$B$18:B89)</f>
        <v>72</v>
      </c>
      <c r="B89" s="8">
        <v>696244110478</v>
      </c>
      <c r="C89" s="1" t="s">
        <v>235</v>
      </c>
      <c r="D89" s="1" t="s">
        <v>521</v>
      </c>
      <c r="E89" s="7">
        <v>300</v>
      </c>
      <c r="F89" s="31"/>
      <c r="G89" s="3">
        <v>400.9</v>
      </c>
      <c r="H89" s="3">
        <f t="shared" si="6"/>
        <v>0</v>
      </c>
      <c r="I89" s="98">
        <f t="shared" si="7"/>
        <v>440.99</v>
      </c>
      <c r="J89" s="99">
        <f t="shared" si="8"/>
        <v>0</v>
      </c>
      <c r="K89" s="2" t="s">
        <v>1043</v>
      </c>
      <c r="L89" s="36" t="s">
        <v>0</v>
      </c>
      <c r="M89" s="5">
        <f>(S89+P89)+(Q89/4)</f>
        <v>15.2</v>
      </c>
      <c r="N89" s="89">
        <v>13.774200000000002</v>
      </c>
      <c r="O89" s="90">
        <v>4.59</v>
      </c>
      <c r="P89" s="90">
        <v>1.43</v>
      </c>
      <c r="Q89" s="90">
        <v>0</v>
      </c>
      <c r="R89" s="90">
        <v>0</v>
      </c>
      <c r="S89" s="111">
        <f t="shared" ref="S89:S100" si="9">O89/100*E89+R89</f>
        <v>13.77</v>
      </c>
    </row>
    <row r="90" spans="1:19" ht="13.15" customHeight="1">
      <c r="A90" s="40">
        <f>SUBTOTAL(3,$B$18:B90)</f>
        <v>73</v>
      </c>
      <c r="B90" s="8">
        <v>696244110492</v>
      </c>
      <c r="C90" s="1" t="s">
        <v>234</v>
      </c>
      <c r="D90" s="1" t="s">
        <v>522</v>
      </c>
      <c r="E90" s="7">
        <v>40</v>
      </c>
      <c r="F90" s="31"/>
      <c r="G90" s="3">
        <v>66.819999999999993</v>
      </c>
      <c r="H90" s="3">
        <f t="shared" si="6"/>
        <v>0</v>
      </c>
      <c r="I90" s="98">
        <f t="shared" si="7"/>
        <v>73.501999999999995</v>
      </c>
      <c r="J90" s="99">
        <f t="shared" si="8"/>
        <v>0</v>
      </c>
      <c r="K90" s="2" t="s">
        <v>1043</v>
      </c>
      <c r="L90" s="36" t="s">
        <v>0</v>
      </c>
      <c r="M90" s="5">
        <f>(S90+P90)+(Q90/4)</f>
        <v>2.1004999999999998</v>
      </c>
      <c r="N90" s="89">
        <v>1.8365600000000002</v>
      </c>
      <c r="O90" s="90">
        <v>4.59</v>
      </c>
      <c r="P90" s="90">
        <v>0.158</v>
      </c>
      <c r="Q90" s="90">
        <v>0.38600000000000001</v>
      </c>
      <c r="R90" s="90">
        <v>0.01</v>
      </c>
      <c r="S90" s="111">
        <f t="shared" si="9"/>
        <v>1.8459999999999999</v>
      </c>
    </row>
    <row r="91" spans="1:19">
      <c r="A91" s="40">
        <f>SUBTOTAL(3,$B$18:B91)</f>
        <v>74</v>
      </c>
      <c r="B91" s="8">
        <v>696244110508</v>
      </c>
      <c r="C91" s="1" t="s">
        <v>840</v>
      </c>
      <c r="D91" s="1" t="s">
        <v>841</v>
      </c>
      <c r="E91" s="1">
        <v>10</v>
      </c>
      <c r="F91" s="6"/>
      <c r="G91" s="3">
        <v>22.94</v>
      </c>
      <c r="H91" s="3">
        <f>(ROUND(G91*(1-$E$5)*(1-$G$5)*(1-$H$5),2)*F91)</f>
        <v>0</v>
      </c>
      <c r="I91" s="98">
        <f t="shared" si="7"/>
        <v>25.234000000000002</v>
      </c>
      <c r="J91" s="99">
        <f t="shared" si="8"/>
        <v>0</v>
      </c>
      <c r="K91" s="87"/>
      <c r="L91" s="36" t="s">
        <v>0</v>
      </c>
    </row>
    <row r="92" spans="1:19" ht="13.15" customHeight="1">
      <c r="A92" s="40">
        <f>SUBTOTAL(3,$B$18:B92)</f>
        <v>75</v>
      </c>
      <c r="B92" s="8">
        <v>696244110591</v>
      </c>
      <c r="C92" s="1" t="s">
        <v>233</v>
      </c>
      <c r="D92" s="1" t="s">
        <v>523</v>
      </c>
      <c r="E92" s="7">
        <v>300</v>
      </c>
      <c r="F92" s="31"/>
      <c r="G92" s="3">
        <v>627.27</v>
      </c>
      <c r="H92" s="3">
        <f t="shared" si="6"/>
        <v>0</v>
      </c>
      <c r="I92" s="98">
        <f t="shared" si="7"/>
        <v>689.99699999999996</v>
      </c>
      <c r="J92" s="99">
        <f t="shared" si="8"/>
        <v>0</v>
      </c>
      <c r="K92" s="2" t="s">
        <v>1043</v>
      </c>
      <c r="L92" s="36" t="s">
        <v>0</v>
      </c>
      <c r="M92" s="5">
        <f>(S92+P92)+(Q92/4)</f>
        <v>17.12</v>
      </c>
      <c r="N92" s="89">
        <v>15.694800000000001</v>
      </c>
      <c r="O92" s="90">
        <v>5.23</v>
      </c>
      <c r="P92" s="90">
        <v>1.43</v>
      </c>
      <c r="Q92" s="90">
        <v>0</v>
      </c>
      <c r="R92" s="90">
        <v>0</v>
      </c>
      <c r="S92" s="111">
        <f t="shared" si="9"/>
        <v>15.690000000000001</v>
      </c>
    </row>
    <row r="93" spans="1:19" ht="13.15" customHeight="1">
      <c r="A93" s="40">
        <f>SUBTOTAL(3,$B$18:B93)</f>
        <v>76</v>
      </c>
      <c r="B93" s="8">
        <v>696244110614</v>
      </c>
      <c r="C93" s="1" t="s">
        <v>232</v>
      </c>
      <c r="D93" s="1" t="s">
        <v>524</v>
      </c>
      <c r="E93" s="7">
        <v>40</v>
      </c>
      <c r="F93" s="31"/>
      <c r="G93" s="3">
        <v>104.54</v>
      </c>
      <c r="H93" s="3">
        <f t="shared" si="6"/>
        <v>0</v>
      </c>
      <c r="I93" s="98">
        <f t="shared" si="7"/>
        <v>114.994</v>
      </c>
      <c r="J93" s="99">
        <f t="shared" si="8"/>
        <v>0</v>
      </c>
      <c r="K93" s="2" t="s">
        <v>1043</v>
      </c>
      <c r="L93" s="36" t="s">
        <v>0</v>
      </c>
      <c r="M93" s="5">
        <f>(S93+P93)+(Q93/4)</f>
        <v>2.3564999999999996</v>
      </c>
      <c r="N93" s="89">
        <v>2.0926399999999998</v>
      </c>
      <c r="O93" s="90">
        <v>5.23</v>
      </c>
      <c r="P93" s="90">
        <v>0.158</v>
      </c>
      <c r="Q93" s="90">
        <v>0.38600000000000001</v>
      </c>
      <c r="R93" s="90">
        <v>0.01</v>
      </c>
      <c r="S93" s="111">
        <f t="shared" si="9"/>
        <v>2.1019999999999999</v>
      </c>
    </row>
    <row r="94" spans="1:19">
      <c r="A94" s="40">
        <f>SUBTOTAL(3,$B$18:B94)</f>
        <v>77</v>
      </c>
      <c r="B94" s="8">
        <v>696244110621</v>
      </c>
      <c r="C94" s="1" t="s">
        <v>842</v>
      </c>
      <c r="D94" s="1" t="s">
        <v>843</v>
      </c>
      <c r="E94" s="1">
        <v>10</v>
      </c>
      <c r="F94" s="6"/>
      <c r="G94" s="3">
        <v>30.07</v>
      </c>
      <c r="H94" s="3">
        <f>(ROUND(G94*(1-$E$5)*(1-$G$5)*(1-$H$5),2)*F94)</f>
        <v>0</v>
      </c>
      <c r="I94" s="98">
        <f t="shared" si="7"/>
        <v>33.076999999999998</v>
      </c>
      <c r="J94" s="99">
        <f t="shared" si="8"/>
        <v>0</v>
      </c>
      <c r="K94" s="87"/>
      <c r="L94" s="36" t="s">
        <v>0</v>
      </c>
    </row>
    <row r="95" spans="1:19" ht="13.15" customHeight="1">
      <c r="A95" s="40">
        <f>SUBTOTAL(3,$B$18:B95)</f>
        <v>78</v>
      </c>
      <c r="B95" s="8">
        <v>696244110713</v>
      </c>
      <c r="C95" s="1" t="s">
        <v>231</v>
      </c>
      <c r="D95" s="1" t="s">
        <v>525</v>
      </c>
      <c r="E95" s="7">
        <v>300</v>
      </c>
      <c r="F95" s="31"/>
      <c r="G95" s="3">
        <v>921.73</v>
      </c>
      <c r="H95" s="3">
        <f t="shared" si="6"/>
        <v>0</v>
      </c>
      <c r="I95" s="98">
        <f t="shared" si="7"/>
        <v>1013.903</v>
      </c>
      <c r="J95" s="99">
        <f t="shared" si="8"/>
        <v>0</v>
      </c>
      <c r="K95" s="2" t="s">
        <v>1043</v>
      </c>
      <c r="L95" s="36" t="s">
        <v>0</v>
      </c>
      <c r="M95" s="5">
        <f>(S95+P95)+(Q95/4)</f>
        <v>20.350000000000001</v>
      </c>
      <c r="N95" s="89">
        <v>19.509600000000002</v>
      </c>
      <c r="O95" s="90">
        <v>6.5</v>
      </c>
      <c r="P95" s="90">
        <v>0.85</v>
      </c>
      <c r="Q95" s="90">
        <v>0</v>
      </c>
      <c r="R95" s="90">
        <v>0</v>
      </c>
      <c r="S95" s="111">
        <f t="shared" si="9"/>
        <v>19.5</v>
      </c>
    </row>
    <row r="96" spans="1:19" ht="13.15" customHeight="1">
      <c r="A96" s="40">
        <f>SUBTOTAL(3,$B$18:B96)</f>
        <v>79</v>
      </c>
      <c r="B96" s="8">
        <v>696244110737</v>
      </c>
      <c r="C96" s="1" t="s">
        <v>230</v>
      </c>
      <c r="D96" s="1" t="s">
        <v>526</v>
      </c>
      <c r="E96" s="7">
        <v>40</v>
      </c>
      <c r="F96" s="31"/>
      <c r="G96" s="3">
        <v>154.35</v>
      </c>
      <c r="H96" s="3">
        <f t="shared" si="6"/>
        <v>0</v>
      </c>
      <c r="I96" s="98">
        <f t="shared" si="7"/>
        <v>169.785</v>
      </c>
      <c r="J96" s="99">
        <f t="shared" si="8"/>
        <v>0</v>
      </c>
      <c r="K96" s="2" t="s">
        <v>1043</v>
      </c>
      <c r="L96" s="36" t="s">
        <v>0</v>
      </c>
      <c r="M96" s="5">
        <f>(S96+P96)+(Q96/4)</f>
        <v>2.6</v>
      </c>
      <c r="N96" s="89">
        <v>2.60128</v>
      </c>
      <c r="O96" s="90">
        <v>6.5</v>
      </c>
      <c r="P96" s="90"/>
      <c r="Q96" s="90">
        <v>0</v>
      </c>
      <c r="R96" s="90">
        <v>0</v>
      </c>
      <c r="S96" s="111">
        <f t="shared" si="9"/>
        <v>2.6</v>
      </c>
    </row>
    <row r="97" spans="1:19">
      <c r="A97" s="40">
        <f>SUBTOTAL(3,$B$18:B97)</f>
        <v>80</v>
      </c>
      <c r="B97" s="8">
        <v>696244110744</v>
      </c>
      <c r="C97" s="1" t="s">
        <v>844</v>
      </c>
      <c r="D97" s="1" t="s">
        <v>845</v>
      </c>
      <c r="E97" s="1">
        <v>8</v>
      </c>
      <c r="F97" s="6"/>
      <c r="G97" s="3">
        <v>37.520000000000003</v>
      </c>
      <c r="H97" s="3">
        <f>(ROUND(G97*(1-$E$5)*(1-$G$5)*(1-$H$5),2)*F97)</f>
        <v>0</v>
      </c>
      <c r="I97" s="98">
        <f t="shared" si="7"/>
        <v>41.272000000000006</v>
      </c>
      <c r="J97" s="99">
        <f t="shared" si="8"/>
        <v>0</v>
      </c>
      <c r="K97" s="87"/>
      <c r="L97" s="36" t="s">
        <v>0</v>
      </c>
    </row>
    <row r="98" spans="1:19" ht="13.15" customHeight="1">
      <c r="A98" s="40">
        <f>SUBTOTAL(3,$B$18:B98)</f>
        <v>81</v>
      </c>
      <c r="B98" s="8">
        <v>696244110898</v>
      </c>
      <c r="C98" s="1" t="s">
        <v>229</v>
      </c>
      <c r="D98" s="1" t="s">
        <v>527</v>
      </c>
      <c r="E98" s="7">
        <v>300</v>
      </c>
      <c r="F98" s="31"/>
      <c r="G98" s="3">
        <v>1179.1300000000001</v>
      </c>
      <c r="H98" s="3">
        <f>(ROUND(G98*(1-$E$5)*(1-$G$5)*(1-$H$5),2)*F98)</f>
        <v>0</v>
      </c>
      <c r="I98" s="98">
        <f t="shared" si="7"/>
        <v>1297.0430000000001</v>
      </c>
      <c r="J98" s="99">
        <f t="shared" si="8"/>
        <v>0</v>
      </c>
      <c r="K98" s="2" t="s">
        <v>1043</v>
      </c>
      <c r="L98" s="36" t="s">
        <v>0</v>
      </c>
      <c r="M98" s="5">
        <f>(S98+P98)+(Q98/4)</f>
        <v>24.23</v>
      </c>
      <c r="N98" s="89">
        <v>23.324400000000004</v>
      </c>
      <c r="O98" s="90">
        <v>7.77</v>
      </c>
      <c r="P98" s="90">
        <v>0.92</v>
      </c>
      <c r="Q98" s="90">
        <v>0</v>
      </c>
      <c r="R98" s="90">
        <v>0</v>
      </c>
      <c r="S98" s="111">
        <f t="shared" si="9"/>
        <v>23.31</v>
      </c>
    </row>
    <row r="99" spans="1:19" ht="13.15" customHeight="1">
      <c r="A99" s="40">
        <f>SUBTOTAL(3,$B$18:B99)</f>
        <v>82</v>
      </c>
      <c r="B99" s="8">
        <v>696244110911</v>
      </c>
      <c r="C99" s="1" t="s">
        <v>228</v>
      </c>
      <c r="D99" s="1" t="s">
        <v>528</v>
      </c>
      <c r="E99" s="7">
        <v>40</v>
      </c>
      <c r="F99" s="31"/>
      <c r="G99" s="3">
        <v>196.94</v>
      </c>
      <c r="H99" s="3">
        <f>(ROUND(G99*(1-$E$5)*(1-$G$5)*(1-$H$5),2)*F99)</f>
        <v>0</v>
      </c>
      <c r="I99" s="98">
        <f t="shared" si="7"/>
        <v>216.63400000000001</v>
      </c>
      <c r="J99" s="99">
        <f t="shared" si="8"/>
        <v>0</v>
      </c>
      <c r="K99" s="2" t="s">
        <v>1043</v>
      </c>
      <c r="L99" s="36" t="s">
        <v>0</v>
      </c>
    </row>
    <row r="100" spans="1:19" ht="12.75">
      <c r="A100" s="40">
        <f>SUBTOTAL(3,$B$18:B100)</f>
        <v>83</v>
      </c>
      <c r="B100" s="8">
        <v>696244110928</v>
      </c>
      <c r="C100" s="1" t="s">
        <v>846</v>
      </c>
      <c r="D100" s="1" t="s">
        <v>847</v>
      </c>
      <c r="E100" s="1">
        <v>8</v>
      </c>
      <c r="F100" s="6"/>
      <c r="G100" s="3">
        <v>46.87</v>
      </c>
      <c r="H100" s="3">
        <f t="shared" ref="H100" si="10">(ROUND(G100*(1-$E$5)*(1-$G$5)*(1-$H$5),2)*F100)</f>
        <v>0</v>
      </c>
      <c r="I100" s="98">
        <f t="shared" si="7"/>
        <v>51.556999999999995</v>
      </c>
      <c r="J100" s="99">
        <f t="shared" si="8"/>
        <v>0</v>
      </c>
      <c r="K100" s="87"/>
      <c r="L100" s="36" t="s">
        <v>0</v>
      </c>
      <c r="M100" s="5">
        <f>(S100+P100)+(Q100/4)</f>
        <v>0.62159999999999993</v>
      </c>
      <c r="N100" s="89">
        <v>3.1099200000000007</v>
      </c>
      <c r="O100" s="90">
        <v>7.77</v>
      </c>
      <c r="P100" s="90"/>
      <c r="Q100" s="90">
        <v>0</v>
      </c>
      <c r="R100" s="90">
        <v>0</v>
      </c>
      <c r="S100" s="111">
        <f t="shared" si="9"/>
        <v>0.62159999999999993</v>
      </c>
    </row>
    <row r="101" spans="1:19" ht="13.15" customHeight="1">
      <c r="A101" s="40">
        <f>SUBTOTAL(3,$B$18:B101)</f>
        <v>84</v>
      </c>
      <c r="B101" s="32" t="s">
        <v>762</v>
      </c>
      <c r="C101" s="27"/>
      <c r="D101" s="27"/>
      <c r="E101" s="33"/>
      <c r="F101" s="27"/>
      <c r="G101" s="27"/>
      <c r="H101" s="28"/>
      <c r="I101" s="28"/>
      <c r="J101" s="28"/>
      <c r="K101" s="28"/>
      <c r="L101" s="28"/>
      <c r="M101" s="30"/>
      <c r="N101" s="30"/>
      <c r="O101" s="30"/>
      <c r="P101" s="30"/>
      <c r="Q101" s="30"/>
      <c r="R101" s="30"/>
      <c r="S101" s="110"/>
    </row>
    <row r="102" spans="1:19" ht="14.45" customHeight="1">
      <c r="A102" s="40">
        <f>SUBTOTAL(3,$B$18:B102)</f>
        <v>85</v>
      </c>
      <c r="B102" s="8">
        <v>696244112526</v>
      </c>
      <c r="C102" s="1" t="s">
        <v>763</v>
      </c>
      <c r="D102" s="135" t="s">
        <v>947</v>
      </c>
      <c r="E102" s="7">
        <v>2200</v>
      </c>
      <c r="F102" s="31"/>
      <c r="G102" s="3">
        <v>395.07659999999998</v>
      </c>
      <c r="H102" s="3">
        <f t="shared" ref="H102:H107" si="11">(ROUND(G102*(1-$E$5)*(1-$G$5)*(1-$H$5),2)*F102)</f>
        <v>0</v>
      </c>
      <c r="I102" s="98">
        <f t="shared" si="7"/>
        <v>434.58425999999997</v>
      </c>
      <c r="J102" s="99">
        <f t="shared" si="8"/>
        <v>0</v>
      </c>
      <c r="K102" s="2" t="s">
        <v>1043</v>
      </c>
      <c r="L102" s="36" t="s">
        <v>0</v>
      </c>
      <c r="M102" s="5">
        <v>28.093999999999998</v>
      </c>
      <c r="N102" s="89">
        <v>26.523199999999999</v>
      </c>
      <c r="O102" s="90">
        <v>1.212</v>
      </c>
      <c r="P102" s="90">
        <v>1.43</v>
      </c>
      <c r="Q102" s="90">
        <v>0</v>
      </c>
      <c r="R102" s="90">
        <v>0</v>
      </c>
      <c r="S102" s="111">
        <v>26.663999999999998</v>
      </c>
    </row>
    <row r="103" spans="1:19" ht="13.15" customHeight="1">
      <c r="A103" s="40">
        <f>SUBTOTAL(3,$B$18:B103)</f>
        <v>86</v>
      </c>
      <c r="B103" s="8">
        <v>696244112540</v>
      </c>
      <c r="C103" s="1" t="s">
        <v>764</v>
      </c>
      <c r="D103" s="135" t="s">
        <v>948</v>
      </c>
      <c r="E103" s="7">
        <v>100</v>
      </c>
      <c r="F103" s="31"/>
      <c r="G103" s="3">
        <v>22.450200000000002</v>
      </c>
      <c r="H103" s="3">
        <f t="shared" si="11"/>
        <v>0</v>
      </c>
      <c r="I103" s="98">
        <f t="shared" si="7"/>
        <v>24.695220000000003</v>
      </c>
      <c r="J103" s="99">
        <f t="shared" si="8"/>
        <v>0</v>
      </c>
      <c r="K103" s="2" t="s">
        <v>1043</v>
      </c>
      <c r="L103" s="36" t="s">
        <v>0</v>
      </c>
      <c r="M103" s="5">
        <v>1.3556666666666668</v>
      </c>
      <c r="N103" s="89">
        <v>1.2056</v>
      </c>
      <c r="O103" s="90">
        <v>1.212</v>
      </c>
      <c r="P103" s="90">
        <v>8.5999999999999993E-2</v>
      </c>
      <c r="Q103" s="90">
        <v>0.28599999999999998</v>
      </c>
      <c r="R103" s="90">
        <v>0.01</v>
      </c>
      <c r="S103" s="111">
        <v>1.222</v>
      </c>
    </row>
    <row r="104" spans="1:19" ht="13.15" customHeight="1">
      <c r="A104" s="40">
        <f>SUBTOTAL(3,$B$18:B104)</f>
        <v>87</v>
      </c>
      <c r="B104" s="8">
        <v>696244112564</v>
      </c>
      <c r="C104" s="1" t="s">
        <v>765</v>
      </c>
      <c r="D104" s="135" t="s">
        <v>949</v>
      </c>
      <c r="E104" s="7">
        <v>350</v>
      </c>
      <c r="F104" s="31"/>
      <c r="G104" s="3">
        <v>72.715800000000002</v>
      </c>
      <c r="H104" s="3">
        <f t="shared" si="11"/>
        <v>0</v>
      </c>
      <c r="I104" s="98">
        <f t="shared" si="7"/>
        <v>79.987380000000002</v>
      </c>
      <c r="J104" s="99">
        <f t="shared" si="8"/>
        <v>0</v>
      </c>
      <c r="K104" s="2" t="s">
        <v>1043</v>
      </c>
      <c r="L104" s="36" t="s">
        <v>0</v>
      </c>
      <c r="M104" s="5">
        <v>4.516</v>
      </c>
      <c r="N104" s="89">
        <v>4.2195999999999998</v>
      </c>
      <c r="O104" s="90">
        <v>1.212</v>
      </c>
      <c r="P104" s="90">
        <v>0.26400000000000001</v>
      </c>
      <c r="Q104" s="90">
        <v>0.4</v>
      </c>
      <c r="R104" s="90">
        <v>0.01</v>
      </c>
      <c r="S104" s="111">
        <v>4.2519999999999998</v>
      </c>
    </row>
    <row r="105" spans="1:19" ht="14.45" customHeight="1">
      <c r="A105" s="40">
        <f>SUBTOTAL(3,$B$18:B105)</f>
        <v>88</v>
      </c>
      <c r="B105" s="8">
        <v>696244112595</v>
      </c>
      <c r="C105" s="1" t="s">
        <v>766</v>
      </c>
      <c r="D105" s="135" t="s">
        <v>950</v>
      </c>
      <c r="E105" s="7">
        <v>1500</v>
      </c>
      <c r="F105" s="31"/>
      <c r="G105" s="3">
        <v>296.0652</v>
      </c>
      <c r="H105" s="3">
        <f t="shared" si="11"/>
        <v>0</v>
      </c>
      <c r="I105" s="98">
        <f t="shared" si="7"/>
        <v>325.67171999999999</v>
      </c>
      <c r="J105" s="99">
        <f t="shared" si="8"/>
        <v>0</v>
      </c>
      <c r="K105" s="2" t="s">
        <v>1043</v>
      </c>
      <c r="L105" s="36" t="s">
        <v>0</v>
      </c>
      <c r="M105" s="5">
        <v>23.63</v>
      </c>
      <c r="N105" s="89">
        <v>22.737000000000005</v>
      </c>
      <c r="O105" s="90">
        <v>1.48</v>
      </c>
      <c r="P105" s="90">
        <v>1.43</v>
      </c>
      <c r="Q105" s="90">
        <v>0</v>
      </c>
      <c r="R105" s="90">
        <v>0</v>
      </c>
      <c r="S105" s="111">
        <v>22.2</v>
      </c>
    </row>
    <row r="106" spans="1:19" ht="13.15" customHeight="1">
      <c r="A106" s="40">
        <f>SUBTOTAL(3,$B$18:B106)</f>
        <v>89</v>
      </c>
      <c r="B106" s="8">
        <v>696244112618</v>
      </c>
      <c r="C106" s="1" t="s">
        <v>767</v>
      </c>
      <c r="D106" s="135" t="s">
        <v>951</v>
      </c>
      <c r="E106" s="7">
        <v>100</v>
      </c>
      <c r="F106" s="31"/>
      <c r="G106" s="3">
        <v>27.336000000000002</v>
      </c>
      <c r="H106" s="3">
        <f t="shared" si="11"/>
        <v>0</v>
      </c>
      <c r="I106" s="98">
        <f t="shared" si="7"/>
        <v>30.069600000000001</v>
      </c>
      <c r="J106" s="99">
        <f t="shared" si="8"/>
        <v>0</v>
      </c>
      <c r="K106" s="2" t="s">
        <v>1043</v>
      </c>
      <c r="L106" s="36" t="s">
        <v>0</v>
      </c>
      <c r="M106" s="5">
        <v>1.6236666666666668</v>
      </c>
      <c r="N106" s="89">
        <v>1.5158000000000003</v>
      </c>
      <c r="O106" s="90">
        <v>1.48</v>
      </c>
      <c r="P106" s="90">
        <v>8.5999999999999993E-2</v>
      </c>
      <c r="Q106" s="90">
        <v>0.28599999999999998</v>
      </c>
      <c r="R106" s="90">
        <v>0.01</v>
      </c>
      <c r="S106" s="111">
        <v>1.49</v>
      </c>
    </row>
    <row r="107" spans="1:19" ht="13.15" customHeight="1">
      <c r="A107" s="40">
        <f>SUBTOTAL(3,$B$18:B107)</f>
        <v>90</v>
      </c>
      <c r="B107" s="8">
        <v>696244112632</v>
      </c>
      <c r="C107" s="1" t="s">
        <v>768</v>
      </c>
      <c r="D107" s="135" t="s">
        <v>952</v>
      </c>
      <c r="E107" s="7">
        <v>270</v>
      </c>
      <c r="F107" s="31"/>
      <c r="G107" s="3">
        <v>64.219200000000001</v>
      </c>
      <c r="H107" s="3">
        <f t="shared" si="11"/>
        <v>0</v>
      </c>
      <c r="I107" s="98">
        <f t="shared" si="7"/>
        <v>70.641120000000001</v>
      </c>
      <c r="J107" s="99">
        <f t="shared" si="8"/>
        <v>0</v>
      </c>
      <c r="K107" s="2" t="s">
        <v>1043</v>
      </c>
      <c r="L107" s="36" t="s">
        <v>0</v>
      </c>
      <c r="M107" s="5">
        <v>4.2700000000000005</v>
      </c>
      <c r="N107" s="89">
        <v>4.0926600000000004</v>
      </c>
      <c r="O107" s="90">
        <v>1.48</v>
      </c>
      <c r="P107" s="90">
        <v>0.26400000000000001</v>
      </c>
      <c r="Q107" s="90">
        <v>0.4</v>
      </c>
      <c r="R107" s="90">
        <v>0.01</v>
      </c>
      <c r="S107" s="111">
        <v>4.0060000000000002</v>
      </c>
    </row>
    <row r="108" spans="1:19" ht="13.15" customHeight="1">
      <c r="A108" s="40">
        <f>SUBTOTAL(3,$B$18:B108)</f>
        <v>91</v>
      </c>
      <c r="B108" s="32" t="s">
        <v>761</v>
      </c>
      <c r="C108" s="27"/>
      <c r="D108" s="27"/>
      <c r="E108" s="33"/>
      <c r="F108" s="27"/>
      <c r="G108" s="27"/>
      <c r="H108" s="28"/>
      <c r="I108" s="28"/>
      <c r="J108" s="28"/>
      <c r="K108" s="29" t="s">
        <v>1044</v>
      </c>
      <c r="L108" s="78"/>
      <c r="M108" s="30"/>
      <c r="N108" s="30"/>
      <c r="O108" s="30"/>
      <c r="P108" s="30"/>
      <c r="Q108" s="30"/>
      <c r="R108" s="30"/>
      <c r="S108" s="110"/>
    </row>
    <row r="109" spans="1:19" ht="13.15" customHeight="1">
      <c r="A109" s="40">
        <f>SUBTOTAL(3,$B$18:B109)</f>
        <v>92</v>
      </c>
      <c r="B109" s="8">
        <v>696244111192</v>
      </c>
      <c r="C109" s="1" t="s">
        <v>308</v>
      </c>
      <c r="D109" s="133" t="s">
        <v>619</v>
      </c>
      <c r="E109" s="7">
        <v>10000</v>
      </c>
      <c r="F109" s="31"/>
      <c r="G109" s="3">
        <v>2250.9794999999999</v>
      </c>
      <c r="H109" s="3">
        <f t="shared" ref="H109:H135" si="12">(ROUND(G109*(1-$E$5)*(1-$G$5)*(1-$H$5),2)*F109)</f>
        <v>0</v>
      </c>
      <c r="I109" s="98">
        <f t="shared" si="7"/>
        <v>2476.0774499999998</v>
      </c>
      <c r="J109" s="99">
        <f t="shared" si="8"/>
        <v>0</v>
      </c>
      <c r="K109" s="2" t="s">
        <v>1042</v>
      </c>
      <c r="L109" s="36" t="s">
        <v>0</v>
      </c>
      <c r="M109" s="5">
        <f>(S109+P109)+(Q109/6)</f>
        <v>43.67</v>
      </c>
      <c r="N109" s="89">
        <v>42.24</v>
      </c>
      <c r="O109" s="90">
        <v>0.4224</v>
      </c>
      <c r="P109" s="90">
        <v>1.43</v>
      </c>
      <c r="Q109" s="90">
        <v>0</v>
      </c>
      <c r="R109" s="90">
        <v>0</v>
      </c>
      <c r="S109" s="111">
        <f t="shared" ref="S109:S135" si="13">O109/100*E109+R109</f>
        <v>42.24</v>
      </c>
    </row>
    <row r="110" spans="1:19" ht="12.75">
      <c r="A110" s="40">
        <f>SUBTOTAL(3,$B$18:B110)</f>
        <v>93</v>
      </c>
      <c r="B110" s="8">
        <v>696244111215</v>
      </c>
      <c r="C110" s="1" t="s">
        <v>309</v>
      </c>
      <c r="D110" s="133" t="s">
        <v>620</v>
      </c>
      <c r="E110" s="7">
        <v>100</v>
      </c>
      <c r="F110" s="31"/>
      <c r="G110" s="3">
        <v>28.14</v>
      </c>
      <c r="H110" s="3">
        <f t="shared" si="12"/>
        <v>0</v>
      </c>
      <c r="I110" s="98">
        <f t="shared" si="7"/>
        <v>30.954000000000001</v>
      </c>
      <c r="J110" s="99">
        <f t="shared" si="8"/>
        <v>0</v>
      </c>
      <c r="K110" s="2" t="s">
        <v>1042</v>
      </c>
      <c r="L110" s="36" t="s">
        <v>0</v>
      </c>
      <c r="M110" s="5">
        <f>(S110+P110)+(Q110/6)</f>
        <v>0.54840000000000011</v>
      </c>
      <c r="N110" s="89">
        <v>0.495</v>
      </c>
      <c r="O110" s="90">
        <v>0.4224</v>
      </c>
      <c r="P110" s="90">
        <v>7.8E-2</v>
      </c>
      <c r="Q110" s="90">
        <v>0.22800000000000001</v>
      </c>
      <c r="R110" s="90">
        <v>0.01</v>
      </c>
      <c r="S110" s="111">
        <f t="shared" si="13"/>
        <v>0.43240000000000006</v>
      </c>
    </row>
    <row r="111" spans="1:19" ht="13.15" customHeight="1">
      <c r="A111" s="40">
        <f>SUBTOTAL(3,$B$18:B111)</f>
        <v>94</v>
      </c>
      <c r="B111" s="8">
        <v>696244111239</v>
      </c>
      <c r="C111" s="1" t="s">
        <v>310</v>
      </c>
      <c r="D111" s="133" t="s">
        <v>869</v>
      </c>
      <c r="E111" s="7">
        <v>680</v>
      </c>
      <c r="F111" s="31"/>
      <c r="G111" s="3">
        <v>169.95300000000003</v>
      </c>
      <c r="H111" s="3">
        <f t="shared" si="12"/>
        <v>0</v>
      </c>
      <c r="I111" s="98">
        <f t="shared" si="7"/>
        <v>186.94830000000005</v>
      </c>
      <c r="J111" s="99">
        <f t="shared" si="8"/>
        <v>0</v>
      </c>
      <c r="K111" s="2" t="s">
        <v>1042</v>
      </c>
      <c r="L111" s="36" t="s">
        <v>0</v>
      </c>
      <c r="M111" s="5">
        <f>S111+P111</f>
        <v>3.1463200000000002</v>
      </c>
      <c r="N111" s="89">
        <v>2.8723000000000001</v>
      </c>
      <c r="O111" s="90">
        <v>0.4224</v>
      </c>
      <c r="P111" s="90">
        <v>0.26400000000000001</v>
      </c>
      <c r="Q111" s="90">
        <v>0.4</v>
      </c>
      <c r="R111" s="90">
        <v>0.01</v>
      </c>
      <c r="S111" s="111">
        <f t="shared" si="13"/>
        <v>2.88232</v>
      </c>
    </row>
    <row r="112" spans="1:19" ht="13.15" customHeight="1">
      <c r="A112" s="40">
        <f>SUBTOTAL(3,$B$18:B112)</f>
        <v>95</v>
      </c>
      <c r="B112" s="8">
        <v>696244110218</v>
      </c>
      <c r="C112" s="1" t="s">
        <v>227</v>
      </c>
      <c r="D112" s="133" t="s">
        <v>621</v>
      </c>
      <c r="E112" s="7">
        <v>6500</v>
      </c>
      <c r="F112" s="31"/>
      <c r="G112" s="3">
        <v>1530.7950000000001</v>
      </c>
      <c r="H112" s="3">
        <f t="shared" si="12"/>
        <v>0</v>
      </c>
      <c r="I112" s="98">
        <f t="shared" si="7"/>
        <v>1683.8745000000001</v>
      </c>
      <c r="J112" s="99">
        <f t="shared" si="8"/>
        <v>0</v>
      </c>
      <c r="K112" s="2" t="s">
        <v>1042</v>
      </c>
      <c r="L112" s="36" t="s">
        <v>0</v>
      </c>
      <c r="M112" s="5">
        <f>(S112+P112)+(Q112/6)</f>
        <v>33.28</v>
      </c>
      <c r="N112" s="89">
        <v>32.174999999999997</v>
      </c>
      <c r="O112" s="90">
        <v>0.49</v>
      </c>
      <c r="P112" s="90">
        <v>1.43</v>
      </c>
      <c r="Q112" s="90">
        <v>0</v>
      </c>
      <c r="R112" s="90">
        <v>0</v>
      </c>
      <c r="S112" s="111">
        <f t="shared" si="13"/>
        <v>31.849999999999998</v>
      </c>
    </row>
    <row r="113" spans="1:19" ht="12.75">
      <c r="A113" s="40">
        <f>SUBTOTAL(3,$B$18:B113)</f>
        <v>96</v>
      </c>
      <c r="B113" s="8">
        <v>696244100530</v>
      </c>
      <c r="C113" s="1" t="s">
        <v>226</v>
      </c>
      <c r="D113" s="133" t="s">
        <v>622</v>
      </c>
      <c r="E113" s="7">
        <v>100</v>
      </c>
      <c r="F113" s="31"/>
      <c r="G113" s="3">
        <v>29.431500000000003</v>
      </c>
      <c r="H113" s="3">
        <f t="shared" si="12"/>
        <v>0</v>
      </c>
      <c r="I113" s="98">
        <f t="shared" si="7"/>
        <v>32.374650000000003</v>
      </c>
      <c r="J113" s="99">
        <f t="shared" si="8"/>
        <v>0</v>
      </c>
      <c r="K113" s="2" t="s">
        <v>1042</v>
      </c>
      <c r="L113" s="36" t="s">
        <v>0</v>
      </c>
      <c r="M113" s="5">
        <f>(S113+P113)+(Q113/6)</f>
        <v>0.61599999999999999</v>
      </c>
      <c r="N113" s="89">
        <v>0.495</v>
      </c>
      <c r="O113" s="90">
        <v>0.49</v>
      </c>
      <c r="P113" s="90">
        <v>7.8E-2</v>
      </c>
      <c r="Q113" s="90">
        <v>0.22800000000000001</v>
      </c>
      <c r="R113" s="90">
        <v>0.01</v>
      </c>
      <c r="S113" s="111">
        <f t="shared" si="13"/>
        <v>0.5</v>
      </c>
    </row>
    <row r="114" spans="1:19" ht="13.15" customHeight="1">
      <c r="A114" s="40">
        <f>SUBTOTAL(3,$B$18:B114)</f>
        <v>97</v>
      </c>
      <c r="B114" s="8">
        <v>696244100479</v>
      </c>
      <c r="C114" s="1" t="s">
        <v>225</v>
      </c>
      <c r="D114" s="133" t="s">
        <v>870</v>
      </c>
      <c r="E114" s="7">
        <v>620</v>
      </c>
      <c r="F114" s="31"/>
      <c r="G114" s="3">
        <v>169.95300000000003</v>
      </c>
      <c r="H114" s="3">
        <f t="shared" si="12"/>
        <v>0</v>
      </c>
      <c r="I114" s="98">
        <f t="shared" si="7"/>
        <v>186.94830000000005</v>
      </c>
      <c r="J114" s="99">
        <f t="shared" si="8"/>
        <v>0</v>
      </c>
      <c r="K114" s="2" t="s">
        <v>1042</v>
      </c>
      <c r="L114" s="36" t="s">
        <v>0</v>
      </c>
      <c r="M114" s="5">
        <f>S114+P114</f>
        <v>3.3119999999999994</v>
      </c>
      <c r="N114" s="89">
        <v>3.069</v>
      </c>
      <c r="O114" s="90">
        <v>0.49</v>
      </c>
      <c r="P114" s="90">
        <v>0.26400000000000001</v>
      </c>
      <c r="Q114" s="90">
        <v>0.4</v>
      </c>
      <c r="R114" s="90">
        <v>0.01</v>
      </c>
      <c r="S114" s="111">
        <f t="shared" si="13"/>
        <v>3.0479999999999996</v>
      </c>
    </row>
    <row r="115" spans="1:19" ht="13.15" customHeight="1">
      <c r="A115" s="40">
        <f>SUBTOTAL(3,$B$18:B115)</f>
        <v>98</v>
      </c>
      <c r="B115" s="8">
        <v>696244111253</v>
      </c>
      <c r="C115" s="1" t="s">
        <v>311</v>
      </c>
      <c r="D115" s="133" t="s">
        <v>623</v>
      </c>
      <c r="E115" s="7">
        <v>5000</v>
      </c>
      <c r="F115" s="31"/>
      <c r="G115" s="3">
        <v>1545.7259999999999</v>
      </c>
      <c r="H115" s="3">
        <f t="shared" si="12"/>
        <v>0</v>
      </c>
      <c r="I115" s="98">
        <f t="shared" si="7"/>
        <v>1700.2985999999999</v>
      </c>
      <c r="J115" s="99">
        <f t="shared" si="8"/>
        <v>0</v>
      </c>
      <c r="K115" s="2" t="s">
        <v>1042</v>
      </c>
      <c r="L115" s="36" t="s">
        <v>0</v>
      </c>
      <c r="M115" s="5">
        <f>(S115+P115)+(Q115/6)</f>
        <v>29.81</v>
      </c>
      <c r="N115" s="89">
        <v>28.38</v>
      </c>
      <c r="O115" s="90">
        <v>0.56759999999999999</v>
      </c>
      <c r="P115" s="90">
        <v>1.43</v>
      </c>
      <c r="Q115" s="90">
        <v>0</v>
      </c>
      <c r="R115" s="90">
        <v>0</v>
      </c>
      <c r="S115" s="111">
        <f t="shared" si="13"/>
        <v>28.38</v>
      </c>
    </row>
    <row r="116" spans="1:19" ht="12.75">
      <c r="A116" s="40">
        <f>SUBTOTAL(3,$B$18:B116)</f>
        <v>99</v>
      </c>
      <c r="B116" s="8">
        <v>696244111277</v>
      </c>
      <c r="C116" s="1" t="s">
        <v>312</v>
      </c>
      <c r="D116" s="133" t="s">
        <v>624</v>
      </c>
      <c r="E116" s="7">
        <v>100</v>
      </c>
      <c r="F116" s="31"/>
      <c r="G116" s="3">
        <v>35.206500000000005</v>
      </c>
      <c r="H116" s="3">
        <f t="shared" si="12"/>
        <v>0</v>
      </c>
      <c r="I116" s="98">
        <f t="shared" si="7"/>
        <v>38.727150000000009</v>
      </c>
      <c r="J116" s="99">
        <f t="shared" si="8"/>
        <v>0</v>
      </c>
      <c r="K116" s="2" t="s">
        <v>1042</v>
      </c>
      <c r="L116" s="36" t="s">
        <v>0</v>
      </c>
      <c r="M116" s="5">
        <f>(S116+P116)+(Q116/6)</f>
        <v>0.69359999999999999</v>
      </c>
      <c r="N116" s="89">
        <v>0.495</v>
      </c>
      <c r="O116" s="90">
        <v>0.56759999999999999</v>
      </c>
      <c r="P116" s="90">
        <v>7.8E-2</v>
      </c>
      <c r="Q116" s="90">
        <v>0.22800000000000001</v>
      </c>
      <c r="R116" s="90">
        <v>0.01</v>
      </c>
      <c r="S116" s="111">
        <f t="shared" si="13"/>
        <v>0.5776</v>
      </c>
    </row>
    <row r="117" spans="1:19" ht="13.15" customHeight="1">
      <c r="A117" s="40">
        <f>SUBTOTAL(3,$B$18:B117)</f>
        <v>100</v>
      </c>
      <c r="B117" s="8">
        <v>696244111291</v>
      </c>
      <c r="C117" s="1" t="s">
        <v>313</v>
      </c>
      <c r="D117" s="133" t="s">
        <v>871</v>
      </c>
      <c r="E117" s="7">
        <v>548</v>
      </c>
      <c r="F117" s="31"/>
      <c r="G117" s="3">
        <v>169.95300000000003</v>
      </c>
      <c r="H117" s="3">
        <f t="shared" si="12"/>
        <v>0</v>
      </c>
      <c r="I117" s="98">
        <f t="shared" si="7"/>
        <v>186.94830000000005</v>
      </c>
      <c r="J117" s="99">
        <f t="shared" si="8"/>
        <v>0</v>
      </c>
      <c r="K117" s="2" t="s">
        <v>1042</v>
      </c>
      <c r="L117" s="36" t="s">
        <v>0</v>
      </c>
      <c r="M117" s="5">
        <f>S117+P117</f>
        <v>3.3844479999999999</v>
      </c>
      <c r="N117" s="89">
        <v>3.1103999999999998</v>
      </c>
      <c r="O117" s="90">
        <v>0.56759999999999999</v>
      </c>
      <c r="P117" s="90">
        <v>0.26400000000000001</v>
      </c>
      <c r="Q117" s="90">
        <v>0.4</v>
      </c>
      <c r="R117" s="90">
        <v>0.01</v>
      </c>
      <c r="S117" s="111">
        <f t="shared" si="13"/>
        <v>3.1204479999999997</v>
      </c>
    </row>
    <row r="118" spans="1:19" ht="14.45" customHeight="1">
      <c r="A118" s="40">
        <f>SUBTOTAL(3,$B$18:B118)</f>
        <v>101</v>
      </c>
      <c r="B118" s="8">
        <v>696244100417</v>
      </c>
      <c r="C118" s="1" t="s">
        <v>224</v>
      </c>
      <c r="D118" s="133" t="s">
        <v>625</v>
      </c>
      <c r="E118" s="7">
        <v>5000</v>
      </c>
      <c r="F118" s="31"/>
      <c r="G118" s="3">
        <v>1620.0765000000001</v>
      </c>
      <c r="H118" s="3">
        <f t="shared" si="12"/>
        <v>0</v>
      </c>
      <c r="I118" s="98">
        <f t="shared" si="7"/>
        <v>1782.0841500000001</v>
      </c>
      <c r="J118" s="99">
        <f t="shared" si="8"/>
        <v>0</v>
      </c>
      <c r="K118" s="2" t="s">
        <v>1043</v>
      </c>
      <c r="L118" s="36" t="s">
        <v>0</v>
      </c>
      <c r="M118" s="5">
        <f>S118+P118</f>
        <v>32.53</v>
      </c>
      <c r="N118" s="89">
        <v>31.020000000000003</v>
      </c>
      <c r="O118" s="90">
        <v>0.622</v>
      </c>
      <c r="P118" s="90">
        <v>1.43</v>
      </c>
      <c r="Q118" s="90">
        <v>0</v>
      </c>
      <c r="R118" s="90">
        <v>0</v>
      </c>
      <c r="S118" s="111">
        <f t="shared" si="13"/>
        <v>31.099999999999998</v>
      </c>
    </row>
    <row r="119" spans="1:19" ht="12.75">
      <c r="A119" s="40">
        <f>SUBTOTAL(3,$B$18:B119)</f>
        <v>102</v>
      </c>
      <c r="B119" s="8">
        <v>696244100653</v>
      </c>
      <c r="C119" s="1" t="s">
        <v>223</v>
      </c>
      <c r="D119" s="133" t="s">
        <v>626</v>
      </c>
      <c r="E119" s="7">
        <v>100</v>
      </c>
      <c r="F119" s="31"/>
      <c r="G119" s="3">
        <v>33.694500000000005</v>
      </c>
      <c r="H119" s="3">
        <f t="shared" si="12"/>
        <v>0</v>
      </c>
      <c r="I119" s="98">
        <f t="shared" si="7"/>
        <v>37.063950000000006</v>
      </c>
      <c r="J119" s="99">
        <f t="shared" si="8"/>
        <v>0</v>
      </c>
      <c r="K119" s="2" t="s">
        <v>1043</v>
      </c>
      <c r="L119" s="36" t="s">
        <v>0</v>
      </c>
      <c r="M119" s="5">
        <f>S119+P119</f>
        <v>0.71</v>
      </c>
      <c r="N119" s="89">
        <v>0.62040000000000006</v>
      </c>
      <c r="O119" s="90">
        <v>0.622</v>
      </c>
      <c r="P119" s="90">
        <v>7.8E-2</v>
      </c>
      <c r="Q119" s="90">
        <v>0.22800000000000001</v>
      </c>
      <c r="R119" s="90">
        <v>0.01</v>
      </c>
      <c r="S119" s="111">
        <f t="shared" si="13"/>
        <v>0.63200000000000001</v>
      </c>
    </row>
    <row r="120" spans="1:19" ht="14.45" customHeight="1">
      <c r="A120" s="40">
        <f>SUBTOTAL(3,$B$18:B120)</f>
        <v>103</v>
      </c>
      <c r="B120" s="8">
        <v>696244100677</v>
      </c>
      <c r="C120" s="1" t="s">
        <v>222</v>
      </c>
      <c r="D120" s="133" t="s">
        <v>872</v>
      </c>
      <c r="E120" s="7">
        <v>545</v>
      </c>
      <c r="F120" s="31"/>
      <c r="G120" s="3">
        <v>169.95300000000003</v>
      </c>
      <c r="H120" s="3">
        <f t="shared" si="12"/>
        <v>0</v>
      </c>
      <c r="I120" s="98">
        <f t="shared" si="7"/>
        <v>186.94830000000005</v>
      </c>
      <c r="J120" s="99">
        <f t="shared" si="8"/>
        <v>0</v>
      </c>
      <c r="K120" s="2" t="s">
        <v>1043</v>
      </c>
      <c r="L120" s="36" t="s">
        <v>0</v>
      </c>
      <c r="M120" s="5">
        <f>S120+P120</f>
        <v>3.6638999999999999</v>
      </c>
      <c r="N120" s="89">
        <v>3.3811800000000001</v>
      </c>
      <c r="O120" s="90">
        <v>0.622</v>
      </c>
      <c r="P120" s="90">
        <v>0.26400000000000001</v>
      </c>
      <c r="Q120" s="90">
        <v>0.4</v>
      </c>
      <c r="R120" s="90">
        <v>0.01</v>
      </c>
      <c r="S120" s="111">
        <f t="shared" si="13"/>
        <v>3.3998999999999997</v>
      </c>
    </row>
    <row r="121" spans="1:19" ht="14.45" customHeight="1">
      <c r="A121" s="40">
        <f>SUBTOTAL(3,$B$18:B121)</f>
        <v>104</v>
      </c>
      <c r="B121" s="8">
        <v>696244100424</v>
      </c>
      <c r="C121" s="1" t="s">
        <v>221</v>
      </c>
      <c r="D121" s="133" t="s">
        <v>627</v>
      </c>
      <c r="E121" s="7">
        <v>3700</v>
      </c>
      <c r="F121" s="31"/>
      <c r="G121" s="3">
        <v>1327.5045</v>
      </c>
      <c r="H121" s="3">
        <f t="shared" si="12"/>
        <v>0</v>
      </c>
      <c r="I121" s="98">
        <f t="shared" si="7"/>
        <v>1460.25495</v>
      </c>
      <c r="J121" s="99">
        <f t="shared" si="8"/>
        <v>0</v>
      </c>
      <c r="K121" s="2" t="s">
        <v>1043</v>
      </c>
      <c r="L121" s="36" t="s">
        <v>0</v>
      </c>
      <c r="M121" s="5">
        <f>S121+P121</f>
        <v>31.769999999999996</v>
      </c>
      <c r="N121" s="89">
        <v>30.280800000000006</v>
      </c>
      <c r="O121" s="90">
        <v>0.82</v>
      </c>
      <c r="P121" s="90">
        <v>1.43</v>
      </c>
      <c r="Q121" s="90">
        <v>0</v>
      </c>
      <c r="R121" s="90">
        <v>0</v>
      </c>
      <c r="S121" s="111">
        <f t="shared" si="13"/>
        <v>30.339999999999996</v>
      </c>
    </row>
    <row r="122" spans="1:19" ht="12.75">
      <c r="A122" s="40">
        <f>SUBTOTAL(3,$B$18:B122)</f>
        <v>105</v>
      </c>
      <c r="B122" s="8">
        <v>696244100547</v>
      </c>
      <c r="C122" s="1" t="s">
        <v>220</v>
      </c>
      <c r="D122" s="133" t="s">
        <v>628</v>
      </c>
      <c r="E122" s="7">
        <v>100</v>
      </c>
      <c r="F122" s="31"/>
      <c r="G122" s="3">
        <v>41.233500000000006</v>
      </c>
      <c r="H122" s="3">
        <f t="shared" si="12"/>
        <v>0</v>
      </c>
      <c r="I122" s="98">
        <f t="shared" si="7"/>
        <v>45.356850000000009</v>
      </c>
      <c r="J122" s="99">
        <f t="shared" si="8"/>
        <v>0</v>
      </c>
      <c r="K122" s="2" t="s">
        <v>1043</v>
      </c>
      <c r="L122" s="36" t="s">
        <v>0</v>
      </c>
      <c r="M122" s="5">
        <f>(S122+P122)+(Q122/6)</f>
        <v>0.94599999999999984</v>
      </c>
      <c r="N122" s="89">
        <v>0.81840000000000002</v>
      </c>
      <c r="O122" s="90">
        <v>0.82</v>
      </c>
      <c r="P122" s="90">
        <v>7.8E-2</v>
      </c>
      <c r="Q122" s="90">
        <v>0.22800000000000001</v>
      </c>
      <c r="R122" s="90">
        <v>0.01</v>
      </c>
      <c r="S122" s="111">
        <f t="shared" si="13"/>
        <v>0.82999999999999985</v>
      </c>
    </row>
    <row r="123" spans="1:19" ht="13.15" customHeight="1">
      <c r="A123" s="40">
        <f>SUBTOTAL(3,$B$18:B123)</f>
        <v>106</v>
      </c>
      <c r="B123" s="8">
        <v>696244100486</v>
      </c>
      <c r="C123" s="1" t="s">
        <v>219</v>
      </c>
      <c r="D123" s="133" t="s">
        <v>873</v>
      </c>
      <c r="E123" s="7">
        <v>460</v>
      </c>
      <c r="F123" s="31"/>
      <c r="G123" s="3">
        <v>169.95300000000003</v>
      </c>
      <c r="H123" s="3">
        <f t="shared" si="12"/>
        <v>0</v>
      </c>
      <c r="I123" s="98">
        <f t="shared" si="7"/>
        <v>186.94830000000005</v>
      </c>
      <c r="J123" s="99">
        <f t="shared" si="8"/>
        <v>0</v>
      </c>
      <c r="K123" s="2" t="s">
        <v>1043</v>
      </c>
      <c r="L123" s="36" t="s">
        <v>0</v>
      </c>
      <c r="M123" s="5">
        <f>S123+P123</f>
        <v>4.0459999999999994</v>
      </c>
      <c r="N123" s="89">
        <v>3.7646400000000004</v>
      </c>
      <c r="O123" s="90">
        <v>0.82</v>
      </c>
      <c r="P123" s="90">
        <v>0.26400000000000001</v>
      </c>
      <c r="Q123" s="90">
        <v>0.4</v>
      </c>
      <c r="R123" s="90">
        <v>0.01</v>
      </c>
      <c r="S123" s="111">
        <f t="shared" si="13"/>
        <v>3.7819999999999991</v>
      </c>
    </row>
    <row r="124" spans="1:19" ht="14.45" customHeight="1">
      <c r="A124" s="40">
        <f>SUBTOTAL(3,$B$18:B124)</f>
        <v>107</v>
      </c>
      <c r="B124" s="8">
        <v>696244100431</v>
      </c>
      <c r="C124" s="1" t="s">
        <v>218</v>
      </c>
      <c r="D124" s="133" t="s">
        <v>629</v>
      </c>
      <c r="E124" s="7">
        <v>2200</v>
      </c>
      <c r="F124" s="31"/>
      <c r="G124" s="3">
        <v>946.66950000000008</v>
      </c>
      <c r="H124" s="3">
        <f t="shared" si="12"/>
        <v>0</v>
      </c>
      <c r="I124" s="98">
        <f t="shared" si="7"/>
        <v>1041.33645</v>
      </c>
      <c r="J124" s="99">
        <f t="shared" si="8"/>
        <v>0</v>
      </c>
      <c r="K124" s="2" t="s">
        <v>1043</v>
      </c>
      <c r="L124" s="36" t="s">
        <v>0</v>
      </c>
      <c r="M124" s="5">
        <f>S124+P124</f>
        <v>29.15</v>
      </c>
      <c r="N124" s="89">
        <v>27.878400000000003</v>
      </c>
      <c r="O124" s="90">
        <v>1.26</v>
      </c>
      <c r="P124" s="90">
        <v>1.43</v>
      </c>
      <c r="Q124" s="90">
        <v>0</v>
      </c>
      <c r="R124" s="90">
        <v>0</v>
      </c>
      <c r="S124" s="111">
        <f t="shared" si="13"/>
        <v>27.72</v>
      </c>
    </row>
    <row r="125" spans="1:19" ht="13.15" customHeight="1">
      <c r="A125" s="40">
        <f>SUBTOTAL(3,$B$18:B125)</f>
        <v>108</v>
      </c>
      <c r="B125" s="8">
        <v>696244100554</v>
      </c>
      <c r="C125" s="1" t="s">
        <v>217</v>
      </c>
      <c r="D125" s="133" t="s">
        <v>630</v>
      </c>
      <c r="E125" s="7">
        <v>100</v>
      </c>
      <c r="F125" s="31"/>
      <c r="G125" s="3">
        <v>62.086500000000008</v>
      </c>
      <c r="H125" s="3">
        <f t="shared" si="12"/>
        <v>0</v>
      </c>
      <c r="I125" s="98">
        <f t="shared" si="7"/>
        <v>68.295150000000007</v>
      </c>
      <c r="J125" s="99">
        <f t="shared" si="8"/>
        <v>0</v>
      </c>
      <c r="K125" s="2" t="s">
        <v>1043</v>
      </c>
      <c r="L125" s="36" t="s">
        <v>0</v>
      </c>
      <c r="M125" s="5">
        <f>(S125+P125)+(Q125/6)</f>
        <v>1.4036666666666668</v>
      </c>
      <c r="N125" s="89">
        <v>1.2672000000000003</v>
      </c>
      <c r="O125" s="90">
        <v>1.26</v>
      </c>
      <c r="P125" s="90">
        <v>8.5999999999999993E-2</v>
      </c>
      <c r="Q125" s="90">
        <v>0.28599999999999998</v>
      </c>
      <c r="R125" s="90">
        <v>0.01</v>
      </c>
      <c r="S125" s="111">
        <f t="shared" si="13"/>
        <v>1.27</v>
      </c>
    </row>
    <row r="126" spans="1:19" ht="13.15" customHeight="1">
      <c r="A126" s="40">
        <f>SUBTOTAL(3,$B$18:B126)</f>
        <v>109</v>
      </c>
      <c r="B126" s="8">
        <v>696244100493</v>
      </c>
      <c r="C126" s="1" t="s">
        <v>216</v>
      </c>
      <c r="D126" s="133" t="s">
        <v>874</v>
      </c>
      <c r="E126" s="7">
        <v>295</v>
      </c>
      <c r="F126" s="31"/>
      <c r="G126" s="3">
        <v>169.95300000000003</v>
      </c>
      <c r="H126" s="3">
        <f t="shared" si="12"/>
        <v>0</v>
      </c>
      <c r="I126" s="98">
        <f t="shared" si="7"/>
        <v>186.94830000000005</v>
      </c>
      <c r="J126" s="99">
        <f t="shared" si="8"/>
        <v>0</v>
      </c>
      <c r="K126" s="2" t="s">
        <v>1043</v>
      </c>
      <c r="L126" s="36" t="s">
        <v>0</v>
      </c>
      <c r="M126" s="5">
        <f>S126+P126</f>
        <v>3.9909999999999997</v>
      </c>
      <c r="N126" s="89">
        <v>3.7382400000000002</v>
      </c>
      <c r="O126" s="90">
        <v>1.26</v>
      </c>
      <c r="P126" s="90">
        <v>0.26400000000000001</v>
      </c>
      <c r="Q126" s="90">
        <v>0.4</v>
      </c>
      <c r="R126" s="90">
        <v>0.01</v>
      </c>
      <c r="S126" s="111">
        <f t="shared" si="13"/>
        <v>3.7269999999999999</v>
      </c>
    </row>
    <row r="127" spans="1:19" ht="14.45" customHeight="1">
      <c r="A127" s="40">
        <f>SUBTOTAL(3,$B$18:B127)</f>
        <v>110</v>
      </c>
      <c r="B127" s="8">
        <v>696244100448</v>
      </c>
      <c r="C127" s="1" t="s">
        <v>215</v>
      </c>
      <c r="D127" s="133" t="s">
        <v>631</v>
      </c>
      <c r="E127" s="7">
        <v>2000</v>
      </c>
      <c r="F127" s="31"/>
      <c r="G127" s="3">
        <v>1103.8020000000001</v>
      </c>
      <c r="H127" s="3">
        <f t="shared" si="12"/>
        <v>0</v>
      </c>
      <c r="I127" s="98">
        <f t="shared" si="7"/>
        <v>1214.1822000000002</v>
      </c>
      <c r="J127" s="99">
        <f t="shared" si="8"/>
        <v>0</v>
      </c>
      <c r="K127" s="2" t="s">
        <v>1043</v>
      </c>
      <c r="L127" s="36" t="s">
        <v>0</v>
      </c>
      <c r="M127" s="5">
        <f>S127+P127</f>
        <v>29.429999999999996</v>
      </c>
      <c r="N127" s="89">
        <v>27.94</v>
      </c>
      <c r="O127" s="90">
        <v>1.4</v>
      </c>
      <c r="P127" s="90">
        <v>1.43</v>
      </c>
      <c r="Q127" s="90">
        <v>0</v>
      </c>
      <c r="R127" s="90">
        <v>0</v>
      </c>
      <c r="S127" s="111">
        <f t="shared" si="13"/>
        <v>27.999999999999996</v>
      </c>
    </row>
    <row r="128" spans="1:19" ht="13.15" customHeight="1">
      <c r="A128" s="40">
        <f>SUBTOTAL(3,$B$18:B128)</f>
        <v>111</v>
      </c>
      <c r="B128" s="8">
        <v>696244100561</v>
      </c>
      <c r="C128" s="1" t="s">
        <v>214</v>
      </c>
      <c r="D128" s="133" t="s">
        <v>632</v>
      </c>
      <c r="E128" s="7">
        <v>100</v>
      </c>
      <c r="F128" s="31"/>
      <c r="G128" s="3">
        <v>72.817499999999995</v>
      </c>
      <c r="H128" s="3">
        <f t="shared" si="12"/>
        <v>0</v>
      </c>
      <c r="I128" s="98">
        <f t="shared" si="7"/>
        <v>80.099249999999998</v>
      </c>
      <c r="J128" s="99">
        <f t="shared" si="8"/>
        <v>0</v>
      </c>
      <c r="K128" s="2" t="s">
        <v>1043</v>
      </c>
      <c r="L128" s="36" t="s">
        <v>0</v>
      </c>
      <c r="M128" s="5">
        <f>(S128+P128)+(Q128/6)</f>
        <v>1.5436666666666667</v>
      </c>
      <c r="N128" s="89">
        <v>1.3970000000000002</v>
      </c>
      <c r="O128" s="90">
        <v>1.4</v>
      </c>
      <c r="P128" s="90">
        <v>8.5999999999999993E-2</v>
      </c>
      <c r="Q128" s="90">
        <v>0.28599999999999998</v>
      </c>
      <c r="R128" s="90">
        <v>0.01</v>
      </c>
      <c r="S128" s="111">
        <f t="shared" si="13"/>
        <v>1.41</v>
      </c>
    </row>
    <row r="129" spans="1:19" ht="13.15" customHeight="1">
      <c r="A129" s="40">
        <f>SUBTOTAL(3,$B$18:B129)</f>
        <v>112</v>
      </c>
      <c r="B129" s="8">
        <v>696244100509</v>
      </c>
      <c r="C129" s="1" t="s">
        <v>213</v>
      </c>
      <c r="D129" s="133" t="s">
        <v>875</v>
      </c>
      <c r="E129" s="7">
        <v>250</v>
      </c>
      <c r="F129" s="31"/>
      <c r="G129" s="3">
        <v>169.95300000000003</v>
      </c>
      <c r="H129" s="3">
        <f t="shared" si="12"/>
        <v>0</v>
      </c>
      <c r="I129" s="98">
        <f t="shared" si="7"/>
        <v>186.94830000000005</v>
      </c>
      <c r="J129" s="99">
        <f t="shared" si="8"/>
        <v>0</v>
      </c>
      <c r="K129" s="2" t="s">
        <v>1043</v>
      </c>
      <c r="L129" s="36" t="s">
        <v>0</v>
      </c>
      <c r="M129" s="5">
        <f>S129+P129</f>
        <v>3.7739999999999991</v>
      </c>
      <c r="N129" s="89">
        <v>3.4925000000000002</v>
      </c>
      <c r="O129" s="90">
        <v>1.4</v>
      </c>
      <c r="P129" s="90">
        <v>0.26400000000000001</v>
      </c>
      <c r="Q129" s="90">
        <v>0.4</v>
      </c>
      <c r="R129" s="90">
        <v>0.01</v>
      </c>
      <c r="S129" s="111">
        <f t="shared" si="13"/>
        <v>3.5099999999999993</v>
      </c>
    </row>
    <row r="130" spans="1:19" ht="14.45" customHeight="1">
      <c r="A130" s="40">
        <f>SUBTOTAL(3,$B$18:B130)</f>
        <v>113</v>
      </c>
      <c r="B130" s="8">
        <v>696244100455</v>
      </c>
      <c r="C130" s="1" t="s">
        <v>212</v>
      </c>
      <c r="D130" s="133" t="s">
        <v>633</v>
      </c>
      <c r="E130" s="7">
        <v>1500</v>
      </c>
      <c r="F130" s="31"/>
      <c r="G130" s="3">
        <v>919.49550000000011</v>
      </c>
      <c r="H130" s="3">
        <f t="shared" si="12"/>
        <v>0</v>
      </c>
      <c r="I130" s="98">
        <f t="shared" si="7"/>
        <v>1011.4450500000002</v>
      </c>
      <c r="J130" s="99">
        <f t="shared" si="8"/>
        <v>0</v>
      </c>
      <c r="K130" s="2" t="s">
        <v>1043</v>
      </c>
      <c r="L130" s="36" t="s">
        <v>0</v>
      </c>
      <c r="M130" s="5">
        <f>S130+P130</f>
        <v>24.26</v>
      </c>
      <c r="N130" s="89">
        <v>22.77</v>
      </c>
      <c r="O130" s="90">
        <v>1.522</v>
      </c>
      <c r="P130" s="90">
        <v>1.43</v>
      </c>
      <c r="Q130" s="90">
        <v>0</v>
      </c>
      <c r="R130" s="90">
        <v>0</v>
      </c>
      <c r="S130" s="111">
        <f t="shared" si="13"/>
        <v>22.830000000000002</v>
      </c>
    </row>
    <row r="131" spans="1:19" ht="13.15" customHeight="1">
      <c r="A131" s="40">
        <f>SUBTOTAL(3,$B$18:B131)</f>
        <v>114</v>
      </c>
      <c r="B131" s="8">
        <v>696244100578</v>
      </c>
      <c r="C131" s="1" t="s">
        <v>211</v>
      </c>
      <c r="D131" s="133" t="s">
        <v>634</v>
      </c>
      <c r="E131" s="7">
        <v>100</v>
      </c>
      <c r="F131" s="31"/>
      <c r="G131" s="3">
        <v>88.546500000000009</v>
      </c>
      <c r="H131" s="3">
        <f t="shared" si="12"/>
        <v>0</v>
      </c>
      <c r="I131" s="98">
        <f t="shared" si="7"/>
        <v>97.401150000000015</v>
      </c>
      <c r="J131" s="99">
        <f t="shared" si="8"/>
        <v>0</v>
      </c>
      <c r="K131" s="2" t="s">
        <v>1043</v>
      </c>
      <c r="L131" s="36" t="s">
        <v>0</v>
      </c>
      <c r="M131" s="5">
        <f>(S131+P131)+(Q131/6)</f>
        <v>1.6656666666666669</v>
      </c>
      <c r="N131" s="89">
        <v>1.518</v>
      </c>
      <c r="O131" s="90">
        <v>1.522</v>
      </c>
      <c r="P131" s="90">
        <v>8.5999999999999993E-2</v>
      </c>
      <c r="Q131" s="90">
        <v>0.28599999999999998</v>
      </c>
      <c r="R131" s="90">
        <v>0.01</v>
      </c>
      <c r="S131" s="111">
        <f t="shared" si="13"/>
        <v>1.532</v>
      </c>
    </row>
    <row r="132" spans="1:19" ht="13.15" customHeight="1">
      <c r="A132" s="40">
        <f>SUBTOTAL(3,$B$18:B132)</f>
        <v>115</v>
      </c>
      <c r="B132" s="8">
        <v>696244100516</v>
      </c>
      <c r="C132" s="1" t="s">
        <v>210</v>
      </c>
      <c r="D132" s="133" t="s">
        <v>876</v>
      </c>
      <c r="E132" s="7">
        <v>210</v>
      </c>
      <c r="F132" s="31"/>
      <c r="G132" s="3">
        <v>169.95300000000003</v>
      </c>
      <c r="H132" s="3">
        <f t="shared" si="12"/>
        <v>0</v>
      </c>
      <c r="I132" s="98">
        <f t="shared" si="7"/>
        <v>186.94830000000005</v>
      </c>
      <c r="J132" s="99">
        <f t="shared" si="8"/>
        <v>0</v>
      </c>
      <c r="K132" s="2" t="s">
        <v>1043</v>
      </c>
      <c r="L132" s="36" t="s">
        <v>0</v>
      </c>
      <c r="M132" s="5">
        <f>S132+P132</f>
        <v>3.4702000000000002</v>
      </c>
      <c r="N132" s="89">
        <v>3.1878000000000002</v>
      </c>
      <c r="O132" s="90">
        <v>1.522</v>
      </c>
      <c r="P132" s="90">
        <v>0.26400000000000001</v>
      </c>
      <c r="Q132" s="90">
        <v>0.4</v>
      </c>
      <c r="R132" s="90">
        <v>0.01</v>
      </c>
      <c r="S132" s="111">
        <f t="shared" si="13"/>
        <v>3.2061999999999999</v>
      </c>
    </row>
    <row r="133" spans="1:19" ht="14.45" customHeight="1">
      <c r="A133" s="40">
        <f>SUBTOTAL(3,$B$18:B133)</f>
        <v>116</v>
      </c>
      <c r="B133" s="8">
        <v>696244100462</v>
      </c>
      <c r="C133" s="1" t="s">
        <v>209</v>
      </c>
      <c r="D133" s="133" t="s">
        <v>635</v>
      </c>
      <c r="E133" s="7">
        <v>1000</v>
      </c>
      <c r="F133" s="31"/>
      <c r="G133" s="3">
        <v>788.70749999999998</v>
      </c>
      <c r="H133" s="3">
        <f t="shared" si="12"/>
        <v>0</v>
      </c>
      <c r="I133" s="98">
        <f t="shared" si="7"/>
        <v>867.57825000000003</v>
      </c>
      <c r="J133" s="99">
        <f t="shared" si="8"/>
        <v>0</v>
      </c>
      <c r="K133" s="2" t="s">
        <v>1043</v>
      </c>
      <c r="L133" s="36" t="s">
        <v>0</v>
      </c>
      <c r="M133" s="5">
        <f>S133+P133</f>
        <v>21.43</v>
      </c>
      <c r="N133" s="89">
        <v>20.064</v>
      </c>
      <c r="O133" s="90">
        <v>2</v>
      </c>
      <c r="P133" s="90">
        <v>1.43</v>
      </c>
      <c r="Q133" s="90">
        <v>0</v>
      </c>
      <c r="R133" s="90">
        <v>0</v>
      </c>
      <c r="S133" s="111">
        <f t="shared" si="13"/>
        <v>20</v>
      </c>
    </row>
    <row r="134" spans="1:19" ht="14.45" customHeight="1">
      <c r="A134" s="40">
        <f>SUBTOTAL(3,$B$18:B134)</f>
        <v>117</v>
      </c>
      <c r="B134" s="8">
        <v>696244102015</v>
      </c>
      <c r="C134" s="1" t="s">
        <v>208</v>
      </c>
      <c r="D134" s="133" t="s">
        <v>636</v>
      </c>
      <c r="E134" s="7">
        <v>50</v>
      </c>
      <c r="F134" s="31"/>
      <c r="G134" s="3">
        <v>56.342999999999996</v>
      </c>
      <c r="H134" s="3">
        <f t="shared" si="12"/>
        <v>0</v>
      </c>
      <c r="I134" s="98">
        <f t="shared" si="7"/>
        <v>61.9773</v>
      </c>
      <c r="J134" s="99">
        <f t="shared" si="8"/>
        <v>0</v>
      </c>
      <c r="K134" s="2" t="s">
        <v>1043</v>
      </c>
      <c r="L134" s="36" t="s">
        <v>0</v>
      </c>
      <c r="M134" s="5">
        <f>(S134+P134)+(Q134/6)</f>
        <v>1.1436666666666668</v>
      </c>
      <c r="N134" s="89">
        <v>1.0032000000000001</v>
      </c>
      <c r="O134" s="90">
        <v>2</v>
      </c>
      <c r="P134" s="90">
        <v>8.5999999999999993E-2</v>
      </c>
      <c r="Q134" s="90">
        <v>0.28599999999999998</v>
      </c>
      <c r="R134" s="90">
        <v>0.01</v>
      </c>
      <c r="S134" s="111">
        <f t="shared" si="13"/>
        <v>1.01</v>
      </c>
    </row>
    <row r="135" spans="1:19" ht="13.15" customHeight="1">
      <c r="A135" s="40">
        <f>SUBTOTAL(3,$B$18:B135)</f>
        <v>118</v>
      </c>
      <c r="B135" s="8">
        <v>696244100523</v>
      </c>
      <c r="C135" s="1" t="s">
        <v>207</v>
      </c>
      <c r="D135" s="133" t="s">
        <v>877</v>
      </c>
      <c r="E135" s="7">
        <v>165</v>
      </c>
      <c r="F135" s="31"/>
      <c r="G135" s="3">
        <v>169.95300000000003</v>
      </c>
      <c r="H135" s="3">
        <f t="shared" si="12"/>
        <v>0</v>
      </c>
      <c r="I135" s="98">
        <f t="shared" si="7"/>
        <v>186.94830000000005</v>
      </c>
      <c r="J135" s="99">
        <f t="shared" si="8"/>
        <v>0</v>
      </c>
      <c r="K135" s="2" t="s">
        <v>1043</v>
      </c>
      <c r="L135" s="36" t="s">
        <v>0</v>
      </c>
      <c r="M135" s="5">
        <f>S135+P135</f>
        <v>3.5739999999999998</v>
      </c>
      <c r="N135" s="89">
        <v>3.3105600000000002</v>
      </c>
      <c r="O135" s="90">
        <v>2</v>
      </c>
      <c r="P135" s="90">
        <v>0.26400000000000001</v>
      </c>
      <c r="Q135" s="90">
        <v>0.4</v>
      </c>
      <c r="R135" s="90">
        <v>0.01</v>
      </c>
      <c r="S135" s="111">
        <f t="shared" si="13"/>
        <v>3.31</v>
      </c>
    </row>
    <row r="136" spans="1:19" ht="13.15" customHeight="1">
      <c r="A136" s="40">
        <f>SUBTOTAL(3,$B$18:B136)</f>
        <v>119</v>
      </c>
      <c r="B136" s="32" t="s">
        <v>206</v>
      </c>
      <c r="C136" s="27"/>
      <c r="D136" s="27"/>
      <c r="E136" s="33"/>
      <c r="F136" s="27"/>
      <c r="G136" s="27"/>
      <c r="H136" s="28"/>
      <c r="I136" s="28"/>
      <c r="J136" s="28"/>
      <c r="K136" s="29" t="s">
        <v>1044</v>
      </c>
      <c r="L136" s="78"/>
      <c r="M136" s="30"/>
      <c r="N136" s="30"/>
      <c r="O136" s="30"/>
      <c r="P136" s="30"/>
      <c r="Q136" s="30"/>
      <c r="R136" s="30"/>
      <c r="S136" s="110"/>
    </row>
    <row r="137" spans="1:19" ht="13.15" customHeight="1">
      <c r="A137" s="40">
        <f>SUBTOTAL(3,$B$18:B137)</f>
        <v>120</v>
      </c>
      <c r="B137" s="8">
        <v>696244206218</v>
      </c>
      <c r="C137" s="1" t="s">
        <v>1092</v>
      </c>
      <c r="D137" s="1" t="s">
        <v>1095</v>
      </c>
      <c r="E137" s="7">
        <v>2300</v>
      </c>
      <c r="F137" s="31"/>
      <c r="G137" s="3">
        <v>327.85</v>
      </c>
      <c r="H137" s="3">
        <f t="shared" ref="H137:H139" si="14">(ROUND(G137*(1-$E$5)*(1-$G$5)*(1-$H$5),2)*F137)</f>
        <v>0</v>
      </c>
      <c r="I137" s="98">
        <f t="shared" ref="I137:I139" si="15">(G137*$E$15)+G137</f>
        <v>360.63500000000005</v>
      </c>
      <c r="J137" s="99">
        <f t="shared" ref="J137:J139" si="16">H137+(H137*$E$15)</f>
        <v>0</v>
      </c>
      <c r="K137" s="2" t="s">
        <v>1043</v>
      </c>
      <c r="L137" s="79">
        <v>46327</v>
      </c>
      <c r="M137" s="5"/>
      <c r="N137" s="89">
        <v>20.948399999999999</v>
      </c>
      <c r="O137" s="90">
        <v>0.91079999999999994</v>
      </c>
      <c r="P137" s="90">
        <v>1.43</v>
      </c>
      <c r="Q137" s="90">
        <v>0</v>
      </c>
      <c r="R137" s="90">
        <v>0</v>
      </c>
      <c r="S137" s="111">
        <f t="shared" ref="S137:S139" si="17">O137/100*E137+R137</f>
        <v>20.948399999999999</v>
      </c>
    </row>
    <row r="138" spans="1:19" ht="13.15" customHeight="1">
      <c r="A138" s="40">
        <f>SUBTOTAL(3,$B$18:B138)</f>
        <v>121</v>
      </c>
      <c r="B138" s="8">
        <v>696244206232</v>
      </c>
      <c r="C138" s="1" t="s">
        <v>1093</v>
      </c>
      <c r="D138" s="1" t="s">
        <v>1096</v>
      </c>
      <c r="E138" s="7">
        <v>40</v>
      </c>
      <c r="F138" s="31"/>
      <c r="G138" s="3">
        <v>8.18</v>
      </c>
      <c r="H138" s="3">
        <f t="shared" si="14"/>
        <v>0</v>
      </c>
      <c r="I138" s="98">
        <f t="shared" si="15"/>
        <v>8.9979999999999993</v>
      </c>
      <c r="J138" s="99">
        <f t="shared" si="16"/>
        <v>0</v>
      </c>
      <c r="K138" s="2" t="s">
        <v>1043</v>
      </c>
      <c r="L138" s="79">
        <v>46327</v>
      </c>
      <c r="M138" s="5"/>
      <c r="N138" s="89">
        <v>0.36431999999999998</v>
      </c>
      <c r="O138" s="90">
        <v>0.91079999999999994</v>
      </c>
      <c r="R138" s="90">
        <v>0.01</v>
      </c>
      <c r="S138" s="111">
        <f t="shared" si="17"/>
        <v>0.37431999999999999</v>
      </c>
    </row>
    <row r="139" spans="1:19" ht="13.15" customHeight="1">
      <c r="A139" s="40">
        <f>SUBTOTAL(3,$B$18:B139)</f>
        <v>122</v>
      </c>
      <c r="B139" s="8">
        <v>696244206256</v>
      </c>
      <c r="C139" s="1" t="s">
        <v>1094</v>
      </c>
      <c r="D139" s="1" t="s">
        <v>1097</v>
      </c>
      <c r="E139" s="7">
        <v>400</v>
      </c>
      <c r="F139" s="31"/>
      <c r="G139" s="3">
        <v>49.08</v>
      </c>
      <c r="H139" s="3">
        <f t="shared" si="14"/>
        <v>0</v>
      </c>
      <c r="I139" s="98">
        <f t="shared" si="15"/>
        <v>53.988</v>
      </c>
      <c r="J139" s="99">
        <f t="shared" si="16"/>
        <v>0</v>
      </c>
      <c r="K139" s="2" t="s">
        <v>1043</v>
      </c>
      <c r="L139" s="79">
        <v>46327</v>
      </c>
      <c r="M139" s="5"/>
      <c r="N139" s="89">
        <v>2.5684999999999998</v>
      </c>
      <c r="O139" s="90">
        <v>0.91079999999999994</v>
      </c>
      <c r="P139" s="90">
        <v>0.26400000000000001</v>
      </c>
      <c r="Q139" s="90">
        <v>0.4</v>
      </c>
      <c r="R139" s="90">
        <v>0.01</v>
      </c>
      <c r="S139" s="111">
        <f t="shared" si="17"/>
        <v>3.6531999999999996</v>
      </c>
    </row>
    <row r="140" spans="1:19" ht="13.15" customHeight="1">
      <c r="A140" s="40">
        <f>SUBTOTAL(3,$B$18:B140)</f>
        <v>123</v>
      </c>
      <c r="B140" s="8">
        <v>696244203309</v>
      </c>
      <c r="C140" s="1" t="s">
        <v>205</v>
      </c>
      <c r="D140" s="1" t="s">
        <v>529</v>
      </c>
      <c r="E140" s="7">
        <v>2300</v>
      </c>
      <c r="F140" s="31"/>
      <c r="G140" s="3">
        <v>475.57</v>
      </c>
      <c r="H140" s="3">
        <f t="shared" ref="H140:H171" si="18">(ROUND(G140*(1-$E$5)*(1-$G$5)*(1-$H$5),2)*F140)</f>
        <v>0</v>
      </c>
      <c r="I140" s="98">
        <f t="shared" si="7"/>
        <v>523.12699999999995</v>
      </c>
      <c r="J140" s="99">
        <f t="shared" si="8"/>
        <v>0</v>
      </c>
      <c r="K140" s="2" t="s">
        <v>1043</v>
      </c>
      <c r="L140" s="36" t="s">
        <v>0</v>
      </c>
      <c r="M140" s="5">
        <f t="shared" ref="M140:M163" si="19">S140+P140</f>
        <v>22.378399999999999</v>
      </c>
      <c r="N140" s="89">
        <v>20.948399999999999</v>
      </c>
      <c r="O140" s="90">
        <v>0.91079999999999994</v>
      </c>
      <c r="P140" s="90">
        <v>1.43</v>
      </c>
      <c r="Q140" s="90">
        <v>0</v>
      </c>
      <c r="R140" s="90">
        <v>0</v>
      </c>
      <c r="S140" s="111">
        <f t="shared" ref="S140:S163" si="20">O140/100*E140+R140</f>
        <v>20.948399999999999</v>
      </c>
    </row>
    <row r="141" spans="1:19" ht="13.15" customHeight="1">
      <c r="A141" s="40">
        <f>SUBTOTAL(3,$B$18:B141)</f>
        <v>124</v>
      </c>
      <c r="B141" s="8">
        <v>696244203323</v>
      </c>
      <c r="C141" s="1" t="s">
        <v>204</v>
      </c>
      <c r="D141" s="1" t="s">
        <v>530</v>
      </c>
      <c r="E141" s="7">
        <v>40</v>
      </c>
      <c r="F141" s="31"/>
      <c r="G141" s="3">
        <v>10.36</v>
      </c>
      <c r="H141" s="3">
        <f t="shared" si="18"/>
        <v>0</v>
      </c>
      <c r="I141" s="98">
        <f t="shared" si="7"/>
        <v>11.395999999999999</v>
      </c>
      <c r="J141" s="99">
        <f t="shared" si="8"/>
        <v>0</v>
      </c>
      <c r="K141" s="2" t="s">
        <v>1043</v>
      </c>
      <c r="L141" s="36" t="s">
        <v>0</v>
      </c>
      <c r="M141" s="5">
        <f t="shared" si="19"/>
        <v>0.37431999999999999</v>
      </c>
      <c r="N141" s="89">
        <v>0.36431999999999998</v>
      </c>
      <c r="O141" s="90">
        <v>0.91079999999999994</v>
      </c>
      <c r="R141" s="90">
        <v>0.01</v>
      </c>
      <c r="S141" s="111">
        <f t="shared" si="20"/>
        <v>0.37431999999999999</v>
      </c>
    </row>
    <row r="142" spans="1:19" ht="13.15" customHeight="1">
      <c r="A142" s="40">
        <f>SUBTOTAL(3,$B$18:B142)</f>
        <v>125</v>
      </c>
      <c r="B142" s="8">
        <v>696244203347</v>
      </c>
      <c r="C142" s="1" t="s">
        <v>203</v>
      </c>
      <c r="D142" s="1" t="s">
        <v>878</v>
      </c>
      <c r="E142" s="7">
        <v>282</v>
      </c>
      <c r="F142" s="31"/>
      <c r="G142" s="3">
        <v>70.61</v>
      </c>
      <c r="H142" s="3">
        <f t="shared" si="18"/>
        <v>0</v>
      </c>
      <c r="I142" s="98">
        <f t="shared" si="7"/>
        <v>77.670999999999992</v>
      </c>
      <c r="J142" s="99">
        <f t="shared" si="8"/>
        <v>0</v>
      </c>
      <c r="K142" s="2" t="s">
        <v>1043</v>
      </c>
      <c r="L142" s="36" t="s">
        <v>0</v>
      </c>
      <c r="M142" s="5">
        <f t="shared" si="19"/>
        <v>2.8424559999999994</v>
      </c>
      <c r="N142" s="89">
        <v>2.5684999999999998</v>
      </c>
      <c r="O142" s="90">
        <v>0.91079999999999994</v>
      </c>
      <c r="P142" s="90">
        <v>0.26400000000000001</v>
      </c>
      <c r="Q142" s="90">
        <v>0.4</v>
      </c>
      <c r="R142" s="90">
        <v>0.01</v>
      </c>
      <c r="S142" s="111">
        <f t="shared" si="20"/>
        <v>2.5784559999999996</v>
      </c>
    </row>
    <row r="143" spans="1:19" ht="13.15" customHeight="1">
      <c r="A143" s="40">
        <f>SUBTOTAL(3,$B$18:B143)</f>
        <v>126</v>
      </c>
      <c r="B143" s="8">
        <v>696244203361</v>
      </c>
      <c r="C143" s="1" t="s">
        <v>202</v>
      </c>
      <c r="D143" s="1" t="s">
        <v>531</v>
      </c>
      <c r="E143" s="7">
        <v>1600</v>
      </c>
      <c r="F143" s="31"/>
      <c r="G143" s="3">
        <v>361.74</v>
      </c>
      <c r="H143" s="3">
        <f t="shared" si="18"/>
        <v>0</v>
      </c>
      <c r="I143" s="98">
        <f t="shared" si="7"/>
        <v>397.91399999999999</v>
      </c>
      <c r="J143" s="99">
        <f t="shared" si="8"/>
        <v>0</v>
      </c>
      <c r="K143" s="2" t="s">
        <v>1043</v>
      </c>
      <c r="L143" s="36" t="s">
        <v>0</v>
      </c>
      <c r="M143" s="5">
        <f t="shared" si="19"/>
        <v>19.346800000000002</v>
      </c>
      <c r="N143" s="89">
        <v>17.916800000000002</v>
      </c>
      <c r="O143" s="90">
        <v>1.1198000000000001</v>
      </c>
      <c r="P143" s="90">
        <v>1.43</v>
      </c>
      <c r="Q143" s="90">
        <v>0</v>
      </c>
      <c r="R143" s="90">
        <v>0</v>
      </c>
      <c r="S143" s="111">
        <f t="shared" si="20"/>
        <v>17.916800000000002</v>
      </c>
    </row>
    <row r="144" spans="1:19" ht="13.15" customHeight="1">
      <c r="A144" s="40">
        <f>SUBTOTAL(3,$B$18:B144)</f>
        <v>127</v>
      </c>
      <c r="B144" s="8">
        <v>696244203385</v>
      </c>
      <c r="C144" s="1" t="s">
        <v>201</v>
      </c>
      <c r="D144" s="1" t="s">
        <v>532</v>
      </c>
      <c r="E144" s="7">
        <v>40</v>
      </c>
      <c r="F144" s="31"/>
      <c r="G144" s="3">
        <v>11.36</v>
      </c>
      <c r="H144" s="3">
        <f t="shared" si="18"/>
        <v>0</v>
      </c>
      <c r="I144" s="98">
        <f t="shared" si="7"/>
        <v>12.495999999999999</v>
      </c>
      <c r="J144" s="99">
        <f t="shared" si="8"/>
        <v>0</v>
      </c>
      <c r="K144" s="2" t="s">
        <v>1043</v>
      </c>
      <c r="L144" s="36" t="s">
        <v>0</v>
      </c>
      <c r="M144" s="5">
        <f t="shared" si="19"/>
        <v>0.45792000000000005</v>
      </c>
      <c r="N144" s="89">
        <v>0.44792000000000004</v>
      </c>
      <c r="O144" s="90">
        <v>1.1198000000000001</v>
      </c>
      <c r="R144" s="90">
        <v>0.01</v>
      </c>
      <c r="S144" s="111">
        <f t="shared" si="20"/>
        <v>0.45792000000000005</v>
      </c>
    </row>
    <row r="145" spans="1:19" ht="13.15" customHeight="1">
      <c r="A145" s="40">
        <f>SUBTOTAL(3,$B$18:B145)</f>
        <v>128</v>
      </c>
      <c r="B145" s="8">
        <v>696244203408</v>
      </c>
      <c r="C145" s="1" t="s">
        <v>200</v>
      </c>
      <c r="D145" s="1" t="s">
        <v>879</v>
      </c>
      <c r="E145" s="7">
        <v>258</v>
      </c>
      <c r="F145" s="31"/>
      <c r="G145" s="3">
        <v>70.61</v>
      </c>
      <c r="H145" s="3">
        <f t="shared" si="18"/>
        <v>0</v>
      </c>
      <c r="I145" s="98">
        <f t="shared" si="7"/>
        <v>77.670999999999992</v>
      </c>
      <c r="J145" s="99">
        <f t="shared" si="8"/>
        <v>0</v>
      </c>
      <c r="K145" s="2" t="s">
        <v>1043</v>
      </c>
      <c r="L145" s="36" t="s">
        <v>0</v>
      </c>
      <c r="M145" s="5">
        <f t="shared" si="19"/>
        <v>3.1630840000000005</v>
      </c>
      <c r="N145" s="89">
        <v>2.8890840000000004</v>
      </c>
      <c r="O145" s="90">
        <v>1.1198000000000001</v>
      </c>
      <c r="P145" s="90">
        <v>0.26400000000000001</v>
      </c>
      <c r="Q145" s="90">
        <v>0.4</v>
      </c>
      <c r="R145" s="90">
        <v>0.01</v>
      </c>
      <c r="S145" s="111">
        <f t="shared" si="20"/>
        <v>2.8990840000000002</v>
      </c>
    </row>
    <row r="146" spans="1:19" ht="13.15" customHeight="1">
      <c r="A146" s="40">
        <f>SUBTOTAL(3,$B$18:B146)</f>
        <v>129</v>
      </c>
      <c r="B146" s="8">
        <v>696244203965</v>
      </c>
      <c r="C146" s="1" t="s">
        <v>199</v>
      </c>
      <c r="D146" s="1" t="s">
        <v>533</v>
      </c>
      <c r="E146" s="7">
        <v>1000</v>
      </c>
      <c r="F146" s="31"/>
      <c r="G146" s="3">
        <v>239.25</v>
      </c>
      <c r="H146" s="3">
        <f t="shared" si="18"/>
        <v>0</v>
      </c>
      <c r="I146" s="98">
        <f t="shared" si="7"/>
        <v>263.17500000000001</v>
      </c>
      <c r="J146" s="99">
        <f t="shared" si="8"/>
        <v>0</v>
      </c>
      <c r="K146" s="2" t="s">
        <v>1043</v>
      </c>
      <c r="L146" s="36" t="s">
        <v>0</v>
      </c>
      <c r="M146" s="5">
        <f t="shared" si="19"/>
        <v>14.629999999999999</v>
      </c>
      <c r="N146" s="89">
        <v>13.200000000000001</v>
      </c>
      <c r="O146" s="90">
        <v>1.32</v>
      </c>
      <c r="P146" s="90">
        <v>1.43</v>
      </c>
      <c r="Q146" s="90">
        <v>0</v>
      </c>
      <c r="R146" s="90">
        <v>0</v>
      </c>
      <c r="S146" s="111">
        <f t="shared" si="20"/>
        <v>13.2</v>
      </c>
    </row>
    <row r="147" spans="1:19" ht="13.15" customHeight="1">
      <c r="A147" s="40">
        <f>SUBTOTAL(3,$B$18:B147)</f>
        <v>130</v>
      </c>
      <c r="B147" s="8">
        <v>696244203989</v>
      </c>
      <c r="C147" s="1" t="s">
        <v>198</v>
      </c>
      <c r="D147" s="1" t="s">
        <v>534</v>
      </c>
      <c r="E147" s="7">
        <v>40</v>
      </c>
      <c r="F147" s="31"/>
      <c r="G147" s="3">
        <v>12.08</v>
      </c>
      <c r="H147" s="3">
        <f t="shared" si="18"/>
        <v>0</v>
      </c>
      <c r="I147" s="98">
        <f t="shared" si="7"/>
        <v>13.288</v>
      </c>
      <c r="J147" s="99">
        <f t="shared" si="8"/>
        <v>0</v>
      </c>
      <c r="K147" s="2" t="s">
        <v>1043</v>
      </c>
      <c r="L147" s="36" t="s">
        <v>0</v>
      </c>
      <c r="M147" s="5">
        <f t="shared" si="19"/>
        <v>0.53800000000000003</v>
      </c>
      <c r="N147" s="89">
        <v>0.52800000000000002</v>
      </c>
      <c r="O147" s="90">
        <v>1.32</v>
      </c>
      <c r="R147" s="90">
        <v>0.01</v>
      </c>
      <c r="S147" s="111">
        <f t="shared" si="20"/>
        <v>0.53800000000000003</v>
      </c>
    </row>
    <row r="148" spans="1:19" ht="13.15" customHeight="1">
      <c r="A148" s="40">
        <f>SUBTOTAL(3,$B$18:B148)</f>
        <v>131</v>
      </c>
      <c r="B148" s="8">
        <v>696244204009</v>
      </c>
      <c r="C148" s="1" t="s">
        <v>197</v>
      </c>
      <c r="D148" s="1" t="s">
        <v>880</v>
      </c>
      <c r="E148" s="7">
        <v>240</v>
      </c>
      <c r="F148" s="31"/>
      <c r="G148" s="3">
        <v>70.61</v>
      </c>
      <c r="H148" s="3">
        <f t="shared" si="18"/>
        <v>0</v>
      </c>
      <c r="I148" s="98">
        <f t="shared" si="7"/>
        <v>77.670999999999992</v>
      </c>
      <c r="J148" s="99">
        <f t="shared" si="8"/>
        <v>0</v>
      </c>
      <c r="K148" s="2" t="s">
        <v>1043</v>
      </c>
      <c r="L148" s="36" t="s">
        <v>0</v>
      </c>
      <c r="M148" s="5">
        <f t="shared" si="19"/>
        <v>3.4420000000000002</v>
      </c>
      <c r="N148" s="89">
        <v>3.1680000000000001</v>
      </c>
      <c r="O148" s="90">
        <v>1.32</v>
      </c>
      <c r="P148" s="90">
        <v>0.26400000000000001</v>
      </c>
      <c r="Q148" s="90">
        <v>0.4</v>
      </c>
      <c r="R148" s="90">
        <v>0.01</v>
      </c>
      <c r="S148" s="111">
        <f t="shared" si="20"/>
        <v>3.1779999999999999</v>
      </c>
    </row>
    <row r="149" spans="1:19" ht="13.15" customHeight="1">
      <c r="A149" s="40">
        <f>SUBTOTAL(3,$B$18:B149)</f>
        <v>132</v>
      </c>
      <c r="B149" s="8">
        <v>696244203422</v>
      </c>
      <c r="C149" s="1" t="s">
        <v>196</v>
      </c>
      <c r="D149" s="1" t="s">
        <v>535</v>
      </c>
      <c r="E149" s="7">
        <v>1000</v>
      </c>
      <c r="F149" s="31"/>
      <c r="G149" s="3">
        <v>281.04000000000002</v>
      </c>
      <c r="H149" s="3">
        <f t="shared" si="18"/>
        <v>0</v>
      </c>
      <c r="I149" s="98">
        <f t="shared" si="7"/>
        <v>309.14400000000001</v>
      </c>
      <c r="J149" s="99">
        <f t="shared" si="8"/>
        <v>0</v>
      </c>
      <c r="K149" s="2" t="s">
        <v>1043</v>
      </c>
      <c r="L149" s="36" t="s">
        <v>0</v>
      </c>
      <c r="M149" s="5">
        <f t="shared" si="19"/>
        <v>15.795999999999999</v>
      </c>
      <c r="N149" s="89">
        <v>14.366000000000001</v>
      </c>
      <c r="O149" s="90">
        <v>1.4366000000000001</v>
      </c>
      <c r="P149" s="90">
        <v>1.43</v>
      </c>
      <c r="Q149" s="90">
        <v>0</v>
      </c>
      <c r="R149" s="90">
        <v>0</v>
      </c>
      <c r="S149" s="111">
        <f t="shared" si="20"/>
        <v>14.366</v>
      </c>
    </row>
    <row r="150" spans="1:19" ht="13.15" customHeight="1">
      <c r="A150" s="40">
        <f>SUBTOTAL(3,$B$18:B150)</f>
        <v>133</v>
      </c>
      <c r="B150" s="8">
        <v>696244203446</v>
      </c>
      <c r="C150" s="1" t="s">
        <v>195</v>
      </c>
      <c r="D150" s="1" t="s">
        <v>536</v>
      </c>
      <c r="E150" s="7">
        <v>40</v>
      </c>
      <c r="F150" s="31"/>
      <c r="G150" s="3">
        <v>14.25</v>
      </c>
      <c r="H150" s="3">
        <f t="shared" si="18"/>
        <v>0</v>
      </c>
      <c r="I150" s="98">
        <f t="shared" si="7"/>
        <v>15.675000000000001</v>
      </c>
      <c r="J150" s="99">
        <f t="shared" si="8"/>
        <v>0</v>
      </c>
      <c r="K150" s="2" t="s">
        <v>1043</v>
      </c>
      <c r="L150" s="36" t="s">
        <v>0</v>
      </c>
      <c r="M150" s="5">
        <f t="shared" si="19"/>
        <v>0.58464000000000005</v>
      </c>
      <c r="N150" s="89">
        <v>0.57464000000000004</v>
      </c>
      <c r="O150" s="90">
        <v>1.4366000000000001</v>
      </c>
      <c r="R150" s="90">
        <v>0.01</v>
      </c>
      <c r="S150" s="111">
        <f t="shared" si="20"/>
        <v>0.58464000000000005</v>
      </c>
    </row>
    <row r="151" spans="1:19" ht="13.15" customHeight="1">
      <c r="A151" s="40">
        <f>SUBTOTAL(3,$B$18:B151)</f>
        <v>134</v>
      </c>
      <c r="B151" s="8">
        <v>696244203460</v>
      </c>
      <c r="C151" s="1" t="s">
        <v>194</v>
      </c>
      <c r="D151" s="1" t="s">
        <v>881</v>
      </c>
      <c r="E151" s="7">
        <v>207</v>
      </c>
      <c r="F151" s="31"/>
      <c r="G151" s="3">
        <v>70.61</v>
      </c>
      <c r="H151" s="3">
        <f t="shared" si="18"/>
        <v>0</v>
      </c>
      <c r="I151" s="98">
        <f t="shared" ref="I151:I217" si="21">(G151*$E$15)+G151</f>
        <v>77.670999999999992</v>
      </c>
      <c r="J151" s="99">
        <f t="shared" ref="J151:J217" si="22">H151+(H151*$E$15)</f>
        <v>0</v>
      </c>
      <c r="K151" s="2" t="s">
        <v>1043</v>
      </c>
      <c r="L151" s="36" t="s">
        <v>0</v>
      </c>
      <c r="M151" s="5">
        <f t="shared" si="19"/>
        <v>3.2477619999999998</v>
      </c>
      <c r="N151" s="89">
        <v>2.9737620000000002</v>
      </c>
      <c r="O151" s="90">
        <v>1.4366000000000001</v>
      </c>
      <c r="P151" s="90">
        <v>0.26400000000000001</v>
      </c>
      <c r="Q151" s="90">
        <v>0.4</v>
      </c>
      <c r="R151" s="90">
        <v>0.01</v>
      </c>
      <c r="S151" s="111">
        <f t="shared" si="20"/>
        <v>2.983762</v>
      </c>
    </row>
    <row r="152" spans="1:19" ht="13.15" customHeight="1">
      <c r="A152" s="40">
        <f>SUBTOTAL(3,$B$18:B152)</f>
        <v>135</v>
      </c>
      <c r="B152" s="8">
        <v>696244201213</v>
      </c>
      <c r="C152" s="1" t="s">
        <v>193</v>
      </c>
      <c r="D152" s="1" t="s">
        <v>537</v>
      </c>
      <c r="E152" s="1">
        <v>800</v>
      </c>
      <c r="F152" s="31"/>
      <c r="G152" s="3">
        <v>228.94</v>
      </c>
      <c r="H152" s="3">
        <f t="shared" si="18"/>
        <v>0</v>
      </c>
      <c r="I152" s="98">
        <f t="shared" si="21"/>
        <v>251.834</v>
      </c>
      <c r="J152" s="99">
        <f t="shared" si="22"/>
        <v>0</v>
      </c>
      <c r="K152" s="2" t="s">
        <v>1043</v>
      </c>
      <c r="L152" s="36" t="s">
        <v>0</v>
      </c>
      <c r="M152" s="5">
        <f t="shared" si="19"/>
        <v>14.15</v>
      </c>
      <c r="N152" s="89">
        <v>12.390400000000001</v>
      </c>
      <c r="O152" s="90">
        <v>1.59</v>
      </c>
      <c r="P152" s="90">
        <v>1.43</v>
      </c>
      <c r="Q152" s="90">
        <v>0</v>
      </c>
      <c r="R152" s="90">
        <v>0</v>
      </c>
      <c r="S152" s="111">
        <f t="shared" si="20"/>
        <v>12.72</v>
      </c>
    </row>
    <row r="153" spans="1:19" ht="13.15" customHeight="1">
      <c r="A153" s="40">
        <f>SUBTOTAL(3,$B$18:B153)</f>
        <v>136</v>
      </c>
      <c r="B153" s="8">
        <v>696244201237</v>
      </c>
      <c r="C153" s="1" t="s">
        <v>192</v>
      </c>
      <c r="D153" s="1" t="s">
        <v>538</v>
      </c>
      <c r="E153" s="1">
        <v>40</v>
      </c>
      <c r="F153" s="31"/>
      <c r="G153" s="3">
        <v>15.12</v>
      </c>
      <c r="H153" s="3">
        <f t="shared" si="18"/>
        <v>0</v>
      </c>
      <c r="I153" s="98">
        <f t="shared" si="21"/>
        <v>16.631999999999998</v>
      </c>
      <c r="J153" s="99">
        <f t="shared" si="22"/>
        <v>0</v>
      </c>
      <c r="K153" s="2" t="s">
        <v>1043</v>
      </c>
      <c r="L153" s="36" t="s">
        <v>0</v>
      </c>
      <c r="M153" s="5">
        <f t="shared" si="19"/>
        <v>0.73199999999999998</v>
      </c>
      <c r="N153" s="89">
        <v>0.61952000000000007</v>
      </c>
      <c r="O153" s="90">
        <v>1.59</v>
      </c>
      <c r="P153" s="90">
        <v>8.5999999999999993E-2</v>
      </c>
      <c r="Q153" s="90">
        <v>0.28599999999999998</v>
      </c>
      <c r="R153" s="90">
        <v>0.01</v>
      </c>
      <c r="S153" s="111">
        <f t="shared" si="20"/>
        <v>0.64600000000000002</v>
      </c>
    </row>
    <row r="154" spans="1:19" ht="13.15" customHeight="1">
      <c r="A154" s="40">
        <f>SUBTOTAL(3,$B$18:B154)</f>
        <v>137</v>
      </c>
      <c r="B154" s="8">
        <v>696244201251</v>
      </c>
      <c r="C154" s="1" t="s">
        <v>191</v>
      </c>
      <c r="D154" s="1" t="s">
        <v>882</v>
      </c>
      <c r="E154" s="1">
        <v>180</v>
      </c>
      <c r="F154" s="31"/>
      <c r="G154" s="3">
        <v>62.37</v>
      </c>
      <c r="H154" s="3">
        <f t="shared" si="18"/>
        <v>0</v>
      </c>
      <c r="I154" s="98">
        <f t="shared" si="21"/>
        <v>68.606999999999999</v>
      </c>
      <c r="J154" s="99">
        <f t="shared" si="22"/>
        <v>0</v>
      </c>
      <c r="K154" s="2" t="s">
        <v>1043</v>
      </c>
      <c r="L154" s="36" t="s">
        <v>0</v>
      </c>
      <c r="M154" s="5">
        <f t="shared" si="19"/>
        <v>3.1360000000000001</v>
      </c>
      <c r="N154" s="89">
        <v>2.7878400000000005</v>
      </c>
      <c r="O154" s="90">
        <v>1.59</v>
      </c>
      <c r="P154" s="90">
        <v>0.26400000000000001</v>
      </c>
      <c r="Q154" s="90">
        <v>0.4</v>
      </c>
      <c r="R154" s="90">
        <v>0.01</v>
      </c>
      <c r="S154" s="111">
        <f t="shared" si="20"/>
        <v>2.8719999999999999</v>
      </c>
    </row>
    <row r="155" spans="1:19" ht="13.15" customHeight="1">
      <c r="A155" s="40">
        <f>SUBTOTAL(3,$B$18:B155)</f>
        <v>138</v>
      </c>
      <c r="B155" s="8">
        <v>696244202524</v>
      </c>
      <c r="C155" s="1" t="s">
        <v>190</v>
      </c>
      <c r="D155" s="1" t="s">
        <v>539</v>
      </c>
      <c r="E155" s="12">
        <v>1000</v>
      </c>
      <c r="F155" s="31"/>
      <c r="G155" s="3">
        <v>258.70999999999998</v>
      </c>
      <c r="H155" s="3">
        <f t="shared" si="18"/>
        <v>0</v>
      </c>
      <c r="I155" s="98">
        <f t="shared" si="21"/>
        <v>284.58099999999996</v>
      </c>
      <c r="J155" s="99">
        <f t="shared" si="22"/>
        <v>0</v>
      </c>
      <c r="K155" s="2" t="s">
        <v>1043</v>
      </c>
      <c r="L155" s="36" t="s">
        <v>0</v>
      </c>
      <c r="M155" s="5">
        <f t="shared" si="19"/>
        <v>15.07</v>
      </c>
      <c r="N155" s="89">
        <v>13.640000000000002</v>
      </c>
      <c r="O155" s="90">
        <v>1.3640000000000001</v>
      </c>
      <c r="P155" s="90">
        <v>1.43</v>
      </c>
      <c r="Q155" s="90">
        <v>0</v>
      </c>
      <c r="R155" s="90">
        <v>0</v>
      </c>
      <c r="S155" s="111">
        <f t="shared" si="20"/>
        <v>13.64</v>
      </c>
    </row>
    <row r="156" spans="1:19" ht="13.15" customHeight="1">
      <c r="A156" s="40">
        <f>SUBTOTAL(3,$B$18:B156)</f>
        <v>139</v>
      </c>
      <c r="B156" s="8">
        <v>696244202548</v>
      </c>
      <c r="C156" s="1" t="s">
        <v>189</v>
      </c>
      <c r="D156" s="1" t="s">
        <v>540</v>
      </c>
      <c r="E156" s="12">
        <v>40</v>
      </c>
      <c r="F156" s="31"/>
      <c r="G156" s="3">
        <v>12.97</v>
      </c>
      <c r="H156" s="3">
        <f t="shared" si="18"/>
        <v>0</v>
      </c>
      <c r="I156" s="98">
        <f t="shared" si="21"/>
        <v>14.267000000000001</v>
      </c>
      <c r="J156" s="99">
        <f t="shared" si="22"/>
        <v>0</v>
      </c>
      <c r="K156" s="2" t="s">
        <v>1043</v>
      </c>
      <c r="L156" s="36" t="s">
        <v>0</v>
      </c>
      <c r="M156" s="5">
        <f t="shared" si="19"/>
        <v>0.55560000000000009</v>
      </c>
      <c r="N156" s="89">
        <v>0.54560000000000008</v>
      </c>
      <c r="O156" s="90">
        <v>1.3640000000000001</v>
      </c>
      <c r="R156" s="90">
        <v>0.01</v>
      </c>
      <c r="S156" s="111">
        <f t="shared" si="20"/>
        <v>0.55560000000000009</v>
      </c>
    </row>
    <row r="157" spans="1:19" ht="13.15" customHeight="1">
      <c r="A157" s="40">
        <f>SUBTOTAL(3,$B$18:B157)</f>
        <v>140</v>
      </c>
      <c r="B157" s="8">
        <v>696244202562</v>
      </c>
      <c r="C157" s="1" t="s">
        <v>188</v>
      </c>
      <c r="D157" s="1" t="s">
        <v>883</v>
      </c>
      <c r="E157" s="12">
        <v>225</v>
      </c>
      <c r="F157" s="31"/>
      <c r="G157" s="3">
        <v>70.61</v>
      </c>
      <c r="H157" s="3">
        <f t="shared" si="18"/>
        <v>0</v>
      </c>
      <c r="I157" s="98">
        <f t="shared" si="21"/>
        <v>77.670999999999992</v>
      </c>
      <c r="J157" s="99">
        <f t="shared" si="22"/>
        <v>0</v>
      </c>
      <c r="K157" s="2" t="s">
        <v>1043</v>
      </c>
      <c r="L157" s="36" t="s">
        <v>0</v>
      </c>
      <c r="M157" s="5">
        <f t="shared" si="19"/>
        <v>3.343</v>
      </c>
      <c r="N157" s="89">
        <v>3.0690000000000004</v>
      </c>
      <c r="O157" s="90">
        <v>1.3640000000000001</v>
      </c>
      <c r="P157" s="90">
        <v>0.26400000000000001</v>
      </c>
      <c r="Q157" s="90">
        <v>0.4</v>
      </c>
      <c r="R157" s="90">
        <v>0.01</v>
      </c>
      <c r="S157" s="111">
        <f t="shared" si="20"/>
        <v>3.0790000000000002</v>
      </c>
    </row>
    <row r="158" spans="1:19" ht="13.15" customHeight="1">
      <c r="A158" s="40">
        <f>SUBTOTAL(3,$B$18:B158)</f>
        <v>141</v>
      </c>
      <c r="B158" s="8">
        <v>696244202647</v>
      </c>
      <c r="C158" s="1" t="s">
        <v>187</v>
      </c>
      <c r="D158" s="1" t="s">
        <v>541</v>
      </c>
      <c r="E158" s="12">
        <v>800</v>
      </c>
      <c r="F158" s="31"/>
      <c r="G158" s="3">
        <v>259.8</v>
      </c>
      <c r="H158" s="3">
        <f t="shared" si="18"/>
        <v>0</v>
      </c>
      <c r="I158" s="98">
        <f t="shared" si="21"/>
        <v>285.78000000000003</v>
      </c>
      <c r="J158" s="99">
        <f t="shared" si="22"/>
        <v>0</v>
      </c>
      <c r="K158" s="2" t="s">
        <v>1043</v>
      </c>
      <c r="L158" s="36" t="s">
        <v>0</v>
      </c>
      <c r="M158" s="5">
        <f t="shared" si="19"/>
        <v>14.014000000000001</v>
      </c>
      <c r="N158" s="89">
        <v>12.584</v>
      </c>
      <c r="O158" s="90">
        <v>1.5730000000000002</v>
      </c>
      <c r="P158" s="90">
        <v>1.43</v>
      </c>
      <c r="Q158" s="90">
        <v>0</v>
      </c>
      <c r="R158" s="90">
        <v>0</v>
      </c>
      <c r="S158" s="111">
        <f t="shared" si="20"/>
        <v>12.584000000000001</v>
      </c>
    </row>
    <row r="159" spans="1:19" ht="13.15" customHeight="1">
      <c r="A159" s="40">
        <f>SUBTOTAL(3,$B$18:B159)</f>
        <v>142</v>
      </c>
      <c r="B159" s="8">
        <v>696244202661</v>
      </c>
      <c r="C159" s="1" t="s">
        <v>186</v>
      </c>
      <c r="D159" s="1" t="s">
        <v>542</v>
      </c>
      <c r="E159" s="12">
        <v>40</v>
      </c>
      <c r="F159" s="31"/>
      <c r="G159" s="3">
        <v>16.36</v>
      </c>
      <c r="H159" s="3">
        <f t="shared" si="18"/>
        <v>0</v>
      </c>
      <c r="I159" s="98">
        <f t="shared" si="21"/>
        <v>17.995999999999999</v>
      </c>
      <c r="J159" s="99">
        <f t="shared" si="22"/>
        <v>0</v>
      </c>
      <c r="K159" s="2" t="s">
        <v>1043</v>
      </c>
      <c r="L159" s="36" t="s">
        <v>0</v>
      </c>
      <c r="M159" s="5">
        <f t="shared" si="19"/>
        <v>0.71719999999999995</v>
      </c>
      <c r="N159" s="89">
        <v>0.62920000000000009</v>
      </c>
      <c r="O159" s="90">
        <v>1.5730000000000002</v>
      </c>
      <c r="P159" s="90">
        <v>7.8E-2</v>
      </c>
      <c r="Q159" s="90">
        <v>0.22800000000000001</v>
      </c>
      <c r="R159" s="90">
        <v>0.01</v>
      </c>
      <c r="S159" s="111">
        <f t="shared" si="20"/>
        <v>0.63919999999999999</v>
      </c>
    </row>
    <row r="160" spans="1:19" ht="13.15" customHeight="1">
      <c r="A160" s="40">
        <f>SUBTOTAL(3,$B$18:B160)</f>
        <v>143</v>
      </c>
      <c r="B160" s="8">
        <v>696244202685</v>
      </c>
      <c r="C160" s="1" t="s">
        <v>185</v>
      </c>
      <c r="D160" s="1" t="s">
        <v>884</v>
      </c>
      <c r="E160" s="12">
        <v>179</v>
      </c>
      <c r="F160" s="31"/>
      <c r="G160" s="3">
        <v>70.61</v>
      </c>
      <c r="H160" s="3">
        <f t="shared" si="18"/>
        <v>0</v>
      </c>
      <c r="I160" s="98">
        <f t="shared" si="21"/>
        <v>77.670999999999992</v>
      </c>
      <c r="J160" s="99">
        <f t="shared" si="22"/>
        <v>0</v>
      </c>
      <c r="K160" s="2" t="s">
        <v>1043</v>
      </c>
      <c r="L160" s="36" t="s">
        <v>0</v>
      </c>
      <c r="M160" s="5">
        <f t="shared" si="19"/>
        <v>3.0896699999999999</v>
      </c>
      <c r="N160" s="89">
        <v>2.8156699999999999</v>
      </c>
      <c r="O160" s="90">
        <v>1.5730000000000002</v>
      </c>
      <c r="P160" s="90">
        <v>0.26400000000000001</v>
      </c>
      <c r="Q160" s="90">
        <v>0.4</v>
      </c>
      <c r="R160" s="90">
        <v>0.01</v>
      </c>
      <c r="S160" s="111">
        <f t="shared" si="20"/>
        <v>2.8256700000000001</v>
      </c>
    </row>
    <row r="161" spans="1:26" ht="13.15" customHeight="1">
      <c r="A161" s="40">
        <f>SUBTOTAL(3,$B$18:B161)</f>
        <v>144</v>
      </c>
      <c r="B161" s="8">
        <v>696244202708</v>
      </c>
      <c r="C161" s="1" t="s">
        <v>184</v>
      </c>
      <c r="D161" s="1" t="s">
        <v>543</v>
      </c>
      <c r="E161" s="12">
        <v>700</v>
      </c>
      <c r="F161" s="31"/>
      <c r="G161" s="3">
        <v>246.19</v>
      </c>
      <c r="H161" s="3">
        <f t="shared" si="18"/>
        <v>0</v>
      </c>
      <c r="I161" s="98">
        <f t="shared" si="21"/>
        <v>270.80899999999997</v>
      </c>
      <c r="J161" s="99">
        <f t="shared" si="22"/>
        <v>0</v>
      </c>
      <c r="K161" s="2" t="s">
        <v>1043</v>
      </c>
      <c r="L161" s="36" t="s">
        <v>0</v>
      </c>
      <c r="M161" s="5">
        <f t="shared" si="19"/>
        <v>14.135000000000002</v>
      </c>
      <c r="N161" s="89">
        <v>12.705000000000002</v>
      </c>
      <c r="O161" s="90">
        <v>1.8150000000000004</v>
      </c>
      <c r="P161" s="90">
        <v>1.43</v>
      </c>
      <c r="Q161" s="90">
        <v>0</v>
      </c>
      <c r="R161" s="90">
        <v>0</v>
      </c>
      <c r="S161" s="111">
        <f t="shared" si="20"/>
        <v>12.705000000000002</v>
      </c>
    </row>
    <row r="162" spans="1:26" ht="13.15" customHeight="1">
      <c r="A162" s="40">
        <f>SUBTOTAL(3,$B$18:B162)</f>
        <v>145</v>
      </c>
      <c r="B162" s="8">
        <v>696244202722</v>
      </c>
      <c r="C162" s="1" t="s">
        <v>183</v>
      </c>
      <c r="D162" s="1" t="s">
        <v>544</v>
      </c>
      <c r="E162" s="12">
        <v>40</v>
      </c>
      <c r="F162" s="31"/>
      <c r="G162" s="3">
        <v>17.690000000000001</v>
      </c>
      <c r="H162" s="3">
        <f t="shared" si="18"/>
        <v>0</v>
      </c>
      <c r="I162" s="98">
        <f t="shared" si="21"/>
        <v>19.459000000000003</v>
      </c>
      <c r="J162" s="99">
        <f t="shared" si="22"/>
        <v>0</v>
      </c>
      <c r="K162" s="2" t="s">
        <v>1043</v>
      </c>
      <c r="L162" s="36" t="s">
        <v>0</v>
      </c>
      <c r="M162" s="5">
        <f t="shared" si="19"/>
        <v>0.7360000000000001</v>
      </c>
      <c r="N162" s="89">
        <v>0.72600000000000009</v>
      </c>
      <c r="O162" s="90">
        <v>1.8150000000000004</v>
      </c>
      <c r="R162" s="90">
        <v>0.01</v>
      </c>
      <c r="S162" s="111">
        <f t="shared" si="20"/>
        <v>0.7360000000000001</v>
      </c>
    </row>
    <row r="163" spans="1:26" ht="13.15" customHeight="1">
      <c r="A163" s="40">
        <f>SUBTOTAL(3,$B$18:B163)</f>
        <v>146</v>
      </c>
      <c r="B163" s="8">
        <v>696244202746</v>
      </c>
      <c r="C163" s="1" t="s">
        <v>182</v>
      </c>
      <c r="D163" s="1" t="s">
        <v>885</v>
      </c>
      <c r="E163" s="12">
        <v>166</v>
      </c>
      <c r="F163" s="31"/>
      <c r="G163" s="3">
        <v>70.61</v>
      </c>
      <c r="H163" s="3">
        <f t="shared" si="18"/>
        <v>0</v>
      </c>
      <c r="I163" s="98">
        <f t="shared" si="21"/>
        <v>77.670999999999992</v>
      </c>
      <c r="J163" s="99">
        <f t="shared" si="22"/>
        <v>0</v>
      </c>
      <c r="K163" s="2" t="s">
        <v>1043</v>
      </c>
      <c r="L163" s="36" t="s">
        <v>0</v>
      </c>
      <c r="M163" s="5">
        <f t="shared" si="19"/>
        <v>3.2869000000000002</v>
      </c>
      <c r="N163" s="89">
        <v>3.0129000000000006</v>
      </c>
      <c r="O163" s="90">
        <v>1.8150000000000004</v>
      </c>
      <c r="P163" s="90">
        <v>0.26400000000000001</v>
      </c>
      <c r="Q163" s="90">
        <v>0.4</v>
      </c>
      <c r="R163" s="90">
        <v>0.01</v>
      </c>
      <c r="S163" s="111">
        <f t="shared" si="20"/>
        <v>3.0229000000000004</v>
      </c>
    </row>
    <row r="164" spans="1:26" ht="13.15" customHeight="1">
      <c r="A164" s="40">
        <f>SUBTOTAL(3,$B$18:B164)</f>
        <v>147</v>
      </c>
      <c r="B164" s="8">
        <v>696244202760</v>
      </c>
      <c r="C164" s="1" t="s">
        <v>456</v>
      </c>
      <c r="D164" s="1" t="s">
        <v>545</v>
      </c>
      <c r="E164" s="12">
        <v>700</v>
      </c>
      <c r="F164" s="31"/>
      <c r="G164" s="3">
        <v>246.19</v>
      </c>
      <c r="H164" s="3">
        <f t="shared" si="18"/>
        <v>0</v>
      </c>
      <c r="I164" s="98">
        <f t="shared" si="21"/>
        <v>270.80899999999997</v>
      </c>
      <c r="J164" s="99">
        <f t="shared" si="22"/>
        <v>0</v>
      </c>
      <c r="K164" s="2" t="s">
        <v>1043</v>
      </c>
      <c r="L164" s="36" t="s">
        <v>0</v>
      </c>
      <c r="M164" s="5">
        <f>SUM(P164:S164)</f>
        <v>15.92</v>
      </c>
      <c r="N164" s="89">
        <v>14.49</v>
      </c>
      <c r="O164" s="90">
        <v>2.0701999999999998</v>
      </c>
      <c r="P164" s="90">
        <v>1.43</v>
      </c>
      <c r="Q164" s="90">
        <v>0</v>
      </c>
      <c r="R164" s="90">
        <v>0</v>
      </c>
      <c r="S164" s="112">
        <v>14.49</v>
      </c>
    </row>
    <row r="165" spans="1:26" ht="13.15" customHeight="1">
      <c r="A165" s="40">
        <f>SUBTOTAL(3,$B$18:B165)</f>
        <v>148</v>
      </c>
      <c r="B165" s="8">
        <v>696244202784</v>
      </c>
      <c r="C165" s="1" t="s">
        <v>457</v>
      </c>
      <c r="D165" s="1" t="s">
        <v>546</v>
      </c>
      <c r="E165" s="12">
        <v>40</v>
      </c>
      <c r="F165" s="31"/>
      <c r="G165" s="3">
        <v>17.690000000000001</v>
      </c>
      <c r="H165" s="3">
        <f t="shared" si="18"/>
        <v>0</v>
      </c>
      <c r="I165" s="98">
        <f t="shared" si="21"/>
        <v>19.459000000000003</v>
      </c>
      <c r="J165" s="99">
        <f t="shared" si="22"/>
        <v>0</v>
      </c>
      <c r="K165" s="2" t="s">
        <v>1043</v>
      </c>
      <c r="L165" s="36" t="s">
        <v>0</v>
      </c>
      <c r="M165" s="5">
        <f>SUM(P165:S165)</f>
        <v>0.83808000000000005</v>
      </c>
      <c r="N165" s="89">
        <v>0.82808000000000004</v>
      </c>
      <c r="O165" s="90">
        <v>2.0701999999999998</v>
      </c>
      <c r="R165" s="90">
        <v>0.01</v>
      </c>
      <c r="S165" s="112">
        <v>0.82808000000000004</v>
      </c>
    </row>
    <row r="166" spans="1:26" ht="13.15" customHeight="1">
      <c r="A166" s="40">
        <f>SUBTOTAL(3,$B$18:B166)</f>
        <v>149</v>
      </c>
      <c r="B166" s="8">
        <v>696244202807</v>
      </c>
      <c r="C166" s="1" t="s">
        <v>458</v>
      </c>
      <c r="D166" s="1" t="s">
        <v>886</v>
      </c>
      <c r="E166" s="12">
        <v>144</v>
      </c>
      <c r="F166" s="31"/>
      <c r="G166" s="3">
        <v>70.61</v>
      </c>
      <c r="H166" s="3">
        <f t="shared" si="18"/>
        <v>0</v>
      </c>
      <c r="I166" s="98">
        <f t="shared" si="21"/>
        <v>77.670999999999992</v>
      </c>
      <c r="J166" s="99">
        <f t="shared" si="22"/>
        <v>0</v>
      </c>
      <c r="K166" s="2" t="s">
        <v>1043</v>
      </c>
      <c r="L166" s="36" t="s">
        <v>0</v>
      </c>
      <c r="M166" s="5">
        <f>SUM(P166:S166)</f>
        <v>3.6549999999999998</v>
      </c>
      <c r="N166" s="89">
        <v>2.9809999999999999</v>
      </c>
      <c r="O166" s="90">
        <v>2.0701999999999998</v>
      </c>
      <c r="P166" s="90">
        <v>0.26400000000000001</v>
      </c>
      <c r="Q166" s="90">
        <v>0.4</v>
      </c>
      <c r="R166" s="90">
        <v>0.01</v>
      </c>
      <c r="S166" s="112">
        <v>2.9809999999999999</v>
      </c>
    </row>
    <row r="167" spans="1:26" ht="13.15" customHeight="1">
      <c r="A167" s="40">
        <f>SUBTOTAL(3,$B$18:B167)</f>
        <v>150</v>
      </c>
      <c r="B167" s="8">
        <v>696244202883</v>
      </c>
      <c r="C167" s="1" t="s">
        <v>181</v>
      </c>
      <c r="D167" s="1" t="s">
        <v>547</v>
      </c>
      <c r="E167" s="12">
        <v>700</v>
      </c>
      <c r="F167" s="31"/>
      <c r="G167" s="3">
        <v>288.94</v>
      </c>
      <c r="H167" s="3">
        <f t="shared" si="18"/>
        <v>0</v>
      </c>
      <c r="I167" s="98">
        <f t="shared" si="21"/>
        <v>317.834</v>
      </c>
      <c r="J167" s="99">
        <f t="shared" si="22"/>
        <v>0</v>
      </c>
      <c r="K167" s="2" t="s">
        <v>1043</v>
      </c>
      <c r="L167" s="36" t="s">
        <v>0</v>
      </c>
      <c r="M167" s="5">
        <f t="shared" ref="M167:M173" si="23">S167+P167</f>
        <v>17.369000000000003</v>
      </c>
      <c r="N167" s="89">
        <v>15.939000000000002</v>
      </c>
      <c r="O167" s="90">
        <v>2.2770000000000001</v>
      </c>
      <c r="P167" s="90">
        <v>1.43</v>
      </c>
      <c r="Q167" s="90">
        <v>0</v>
      </c>
      <c r="R167" s="90">
        <v>0</v>
      </c>
      <c r="S167" s="111">
        <f t="shared" ref="S167:S231" si="24">O167/100*E167+R167</f>
        <v>15.939000000000002</v>
      </c>
    </row>
    <row r="168" spans="1:26" ht="13.15" customHeight="1">
      <c r="A168" s="40">
        <f>SUBTOTAL(3,$B$18:B168)</f>
        <v>151</v>
      </c>
      <c r="B168" s="8">
        <v>696244202906</v>
      </c>
      <c r="C168" s="1" t="s">
        <v>180</v>
      </c>
      <c r="D168" s="1" t="s">
        <v>548</v>
      </c>
      <c r="E168" s="12">
        <v>40</v>
      </c>
      <c r="F168" s="31"/>
      <c r="G168" s="3">
        <v>20.74</v>
      </c>
      <c r="H168" s="3">
        <f t="shared" si="18"/>
        <v>0</v>
      </c>
      <c r="I168" s="98">
        <f t="shared" si="21"/>
        <v>22.814</v>
      </c>
      <c r="J168" s="99">
        <f t="shared" si="22"/>
        <v>0</v>
      </c>
      <c r="K168" s="2" t="s">
        <v>1043</v>
      </c>
      <c r="L168" s="36" t="s">
        <v>0</v>
      </c>
      <c r="M168" s="5">
        <f t="shared" si="23"/>
        <v>0.92080000000000006</v>
      </c>
      <c r="N168" s="89">
        <v>0.91080000000000005</v>
      </c>
      <c r="O168" s="90">
        <v>2.2770000000000001</v>
      </c>
      <c r="R168" s="90">
        <v>0.01</v>
      </c>
      <c r="S168" s="111">
        <f t="shared" si="24"/>
        <v>0.92080000000000006</v>
      </c>
    </row>
    <row r="169" spans="1:26" ht="13.15" customHeight="1">
      <c r="A169" s="40">
        <f>SUBTOTAL(3,$B$18:B169)</f>
        <v>152</v>
      </c>
      <c r="B169" s="8">
        <v>696244202920</v>
      </c>
      <c r="C169" s="1" t="s">
        <v>179</v>
      </c>
      <c r="D169" s="1" t="s">
        <v>887</v>
      </c>
      <c r="E169" s="12">
        <v>131</v>
      </c>
      <c r="F169" s="31"/>
      <c r="G169" s="3">
        <v>62.37</v>
      </c>
      <c r="H169" s="3">
        <f t="shared" si="18"/>
        <v>0</v>
      </c>
      <c r="I169" s="98">
        <f t="shared" si="21"/>
        <v>68.606999999999999</v>
      </c>
      <c r="J169" s="99">
        <f t="shared" si="22"/>
        <v>0</v>
      </c>
      <c r="K169" s="2" t="s">
        <v>1043</v>
      </c>
      <c r="L169" s="36" t="s">
        <v>0</v>
      </c>
      <c r="M169" s="5">
        <f t="shared" si="23"/>
        <v>3.2568700000000002</v>
      </c>
      <c r="N169" s="89">
        <v>2.9828700000000001</v>
      </c>
      <c r="O169" s="90">
        <v>2.2770000000000001</v>
      </c>
      <c r="P169" s="90">
        <v>0.26400000000000001</v>
      </c>
      <c r="Q169" s="90">
        <v>0.4</v>
      </c>
      <c r="R169" s="90">
        <v>0.01</v>
      </c>
      <c r="S169" s="111">
        <f t="shared" si="24"/>
        <v>2.9928699999999999</v>
      </c>
    </row>
    <row r="170" spans="1:26" ht="13.15" customHeight="1">
      <c r="A170" s="40">
        <f>SUBTOTAL(3,$B$18:B170)</f>
        <v>153</v>
      </c>
      <c r="B170" s="8">
        <v>696244202944</v>
      </c>
      <c r="C170" s="1" t="s">
        <v>178</v>
      </c>
      <c r="D170" s="1" t="s">
        <v>549</v>
      </c>
      <c r="E170" s="12">
        <v>400</v>
      </c>
      <c r="F170" s="31"/>
      <c r="G170" s="3">
        <v>201.25</v>
      </c>
      <c r="H170" s="3">
        <f t="shared" si="18"/>
        <v>0</v>
      </c>
      <c r="I170" s="98">
        <f t="shared" si="21"/>
        <v>221.375</v>
      </c>
      <c r="J170" s="99">
        <f t="shared" si="22"/>
        <v>0</v>
      </c>
      <c r="K170" s="2" t="s">
        <v>1043</v>
      </c>
      <c r="L170" s="36" t="s">
        <v>0</v>
      </c>
      <c r="M170" s="5">
        <f t="shared" si="23"/>
        <v>11.725999999999999</v>
      </c>
      <c r="N170" s="89">
        <v>9.7416</v>
      </c>
      <c r="O170" s="90">
        <v>2.5739999999999998</v>
      </c>
      <c r="P170" s="90">
        <v>1.43</v>
      </c>
      <c r="Q170" s="90">
        <v>0</v>
      </c>
      <c r="R170" s="90">
        <v>0</v>
      </c>
      <c r="S170" s="111">
        <f t="shared" si="24"/>
        <v>10.295999999999999</v>
      </c>
    </row>
    <row r="171" spans="1:26" ht="13.15" customHeight="1">
      <c r="A171" s="40">
        <f>SUBTOTAL(3,$B$18:B171)</f>
        <v>154</v>
      </c>
      <c r="B171" s="8">
        <v>696244202968</v>
      </c>
      <c r="C171" s="1" t="s">
        <v>177</v>
      </c>
      <c r="D171" s="1" t="s">
        <v>550</v>
      </c>
      <c r="E171" s="12">
        <v>40</v>
      </c>
      <c r="F171" s="31"/>
      <c r="G171" s="3">
        <v>25.86</v>
      </c>
      <c r="H171" s="3">
        <f t="shared" si="18"/>
        <v>0</v>
      </c>
      <c r="I171" s="98">
        <f t="shared" si="21"/>
        <v>28.445999999999998</v>
      </c>
      <c r="J171" s="99">
        <f t="shared" si="22"/>
        <v>0</v>
      </c>
      <c r="K171" s="2" t="s">
        <v>1043</v>
      </c>
      <c r="L171" s="36" t="s">
        <v>0</v>
      </c>
      <c r="M171" s="5">
        <f t="shared" si="23"/>
        <v>1.0395999999999999</v>
      </c>
      <c r="N171" s="89">
        <v>0.97419999999999995</v>
      </c>
      <c r="O171" s="90">
        <v>2.5739999999999998</v>
      </c>
      <c r="R171" s="90">
        <v>0.01</v>
      </c>
      <c r="S171" s="111">
        <f t="shared" si="24"/>
        <v>1.0395999999999999</v>
      </c>
    </row>
    <row r="172" spans="1:26" ht="13.15" customHeight="1">
      <c r="A172" s="40">
        <f>SUBTOTAL(3,$B$18:B172)</f>
        <v>155</v>
      </c>
      <c r="B172" s="8">
        <v>696244202982</v>
      </c>
      <c r="C172" s="1" t="s">
        <v>176</v>
      </c>
      <c r="D172" s="1" t="s">
        <v>888</v>
      </c>
      <c r="E172" s="12">
        <v>107</v>
      </c>
      <c r="F172" s="31"/>
      <c r="G172" s="3">
        <v>62.37</v>
      </c>
      <c r="H172" s="3">
        <f t="shared" ref="H172:H219" si="25">(ROUND(G172*(1-$E$5)*(1-$G$5)*(1-$H$5),2)*F172)</f>
        <v>0</v>
      </c>
      <c r="I172" s="98">
        <f t="shared" si="21"/>
        <v>68.606999999999999</v>
      </c>
      <c r="J172" s="99">
        <f t="shared" si="22"/>
        <v>0</v>
      </c>
      <c r="K172" s="2" t="s">
        <v>1043</v>
      </c>
      <c r="L172" s="36" t="s">
        <v>0</v>
      </c>
      <c r="M172" s="5">
        <f t="shared" si="23"/>
        <v>3.0281799999999999</v>
      </c>
      <c r="N172" s="89">
        <v>2.6059000000000001</v>
      </c>
      <c r="O172" s="90">
        <v>2.5739999999999998</v>
      </c>
      <c r="P172" s="90">
        <v>0.26400000000000001</v>
      </c>
      <c r="Q172" s="90">
        <v>0.4</v>
      </c>
      <c r="R172" s="90">
        <v>0.01</v>
      </c>
      <c r="S172" s="111">
        <f t="shared" si="24"/>
        <v>2.7641799999999996</v>
      </c>
    </row>
    <row r="173" spans="1:26" ht="14.45" customHeight="1">
      <c r="A173" s="40">
        <f>SUBTOTAL(3,$B$18:B173)</f>
        <v>156</v>
      </c>
      <c r="B173" s="8">
        <v>696244200018</v>
      </c>
      <c r="C173" s="1" t="s">
        <v>175</v>
      </c>
      <c r="D173" s="1" t="s">
        <v>551</v>
      </c>
      <c r="E173" s="7">
        <v>600</v>
      </c>
      <c r="F173" s="31"/>
      <c r="G173" s="3">
        <v>281.09159999999997</v>
      </c>
      <c r="H173" s="3">
        <f t="shared" si="25"/>
        <v>0</v>
      </c>
      <c r="I173" s="98">
        <f t="shared" si="21"/>
        <v>309.20075999999995</v>
      </c>
      <c r="J173" s="99">
        <f t="shared" si="22"/>
        <v>0</v>
      </c>
      <c r="K173" s="2" t="s">
        <v>1045</v>
      </c>
      <c r="L173" s="36" t="s">
        <v>0</v>
      </c>
      <c r="M173" s="5">
        <f t="shared" si="23"/>
        <v>18.349999999999998</v>
      </c>
      <c r="N173" s="89">
        <v>16.843200000000003</v>
      </c>
      <c r="O173" s="90">
        <v>2.82</v>
      </c>
      <c r="P173" s="90">
        <v>1.43</v>
      </c>
      <c r="Q173" s="90">
        <v>0</v>
      </c>
      <c r="R173" s="90">
        <v>0</v>
      </c>
      <c r="S173" s="111">
        <f t="shared" si="24"/>
        <v>16.919999999999998</v>
      </c>
    </row>
    <row r="174" spans="1:26" ht="13.15" customHeight="1">
      <c r="A174" s="40">
        <f>SUBTOTAL(3,$B$18:B174)</f>
        <v>157</v>
      </c>
      <c r="B174" s="8">
        <v>696244200131</v>
      </c>
      <c r="C174" s="1" t="s">
        <v>174</v>
      </c>
      <c r="D174" s="1" t="s">
        <v>552</v>
      </c>
      <c r="E174" s="7">
        <v>40</v>
      </c>
      <c r="F174" s="31"/>
      <c r="G174" s="3">
        <v>25.448999999999998</v>
      </c>
      <c r="H174" s="3">
        <f t="shared" si="25"/>
        <v>0</v>
      </c>
      <c r="I174" s="98">
        <f t="shared" si="21"/>
        <v>27.993899999999996</v>
      </c>
      <c r="J174" s="99">
        <f t="shared" si="22"/>
        <v>0</v>
      </c>
      <c r="K174" s="2" t="s">
        <v>1045</v>
      </c>
      <c r="L174" s="36" t="s">
        <v>0</v>
      </c>
      <c r="M174" s="5">
        <f>(S174+P174)+(Q174/4)</f>
        <v>1.3944999999999999</v>
      </c>
      <c r="N174" s="89">
        <v>1.1228800000000001</v>
      </c>
      <c r="O174" s="90">
        <v>2.82</v>
      </c>
      <c r="P174" s="90">
        <v>0.158</v>
      </c>
      <c r="Q174" s="90">
        <v>0.38600000000000001</v>
      </c>
      <c r="R174" s="90">
        <v>1.2E-2</v>
      </c>
      <c r="S174" s="111">
        <f t="shared" si="24"/>
        <v>1.1399999999999999</v>
      </c>
    </row>
    <row r="175" spans="1:26" ht="13.15" customHeight="1">
      <c r="A175" s="40">
        <f>SUBTOTAL(3,$B$18:B175)</f>
        <v>158</v>
      </c>
      <c r="B175" s="8">
        <v>696244201282</v>
      </c>
      <c r="C175" s="1" t="s">
        <v>672</v>
      </c>
      <c r="D175" s="1" t="s">
        <v>889</v>
      </c>
      <c r="E175" s="7">
        <v>100</v>
      </c>
      <c r="F175" s="6"/>
      <c r="G175" s="3">
        <v>51.907800000000002</v>
      </c>
      <c r="H175" s="3">
        <f t="shared" si="25"/>
        <v>0</v>
      </c>
      <c r="I175" s="98">
        <f t="shared" si="21"/>
        <v>57.098579999999998</v>
      </c>
      <c r="J175" s="99">
        <f t="shared" si="22"/>
        <v>0</v>
      </c>
      <c r="K175" s="2" t="s">
        <v>1045</v>
      </c>
      <c r="L175" s="36" t="s">
        <v>0</v>
      </c>
      <c r="M175" s="5">
        <f>(S175+P175)+(Q175/4)</f>
        <v>3.0864999999999996</v>
      </c>
      <c r="N175" s="89">
        <v>0</v>
      </c>
      <c r="O175" s="90">
        <v>2.82</v>
      </c>
      <c r="P175" s="90">
        <v>0.158</v>
      </c>
      <c r="Q175" s="90">
        <v>0.38600000000000001</v>
      </c>
      <c r="R175" s="90">
        <v>1.2E-2</v>
      </c>
      <c r="S175" s="111">
        <f t="shared" si="24"/>
        <v>2.8319999999999999</v>
      </c>
      <c r="W175" s="49"/>
      <c r="X175" s="50"/>
      <c r="Z175" s="51"/>
    </row>
    <row r="176" spans="1:26">
      <c r="A176" s="40">
        <f>SUBTOTAL(3,$B$18:B176)</f>
        <v>159</v>
      </c>
      <c r="B176" s="8">
        <v>696244200285</v>
      </c>
      <c r="C176" s="1" t="s">
        <v>802</v>
      </c>
      <c r="D176" s="1" t="s">
        <v>803</v>
      </c>
      <c r="E176" s="1">
        <v>10</v>
      </c>
      <c r="F176" s="6"/>
      <c r="G176" s="3">
        <v>13.821000000000002</v>
      </c>
      <c r="H176" s="3">
        <f>(ROUND(G176*(1-$E$5)*(1-$G$5)*(1-$H$5),2)*F176)</f>
        <v>0</v>
      </c>
      <c r="I176" s="98">
        <f t="shared" si="21"/>
        <v>15.203100000000003</v>
      </c>
      <c r="J176" s="99">
        <f t="shared" si="22"/>
        <v>0</v>
      </c>
      <c r="K176" s="87"/>
      <c r="L176" s="36" t="s">
        <v>0</v>
      </c>
      <c r="M176" s="1">
        <v>0.34399999999999997</v>
      </c>
      <c r="X176" s="50"/>
      <c r="Z176" s="51"/>
    </row>
    <row r="177" spans="1:31" ht="13.15" customHeight="1">
      <c r="A177" s="40">
        <f>SUBTOTAL(3,$B$18:B177)</f>
        <v>160</v>
      </c>
      <c r="B177" s="8">
        <v>696244201398</v>
      </c>
      <c r="C177" s="1" t="s">
        <v>173</v>
      </c>
      <c r="D177" s="1" t="s">
        <v>553</v>
      </c>
      <c r="E177" s="1">
        <v>500</v>
      </c>
      <c r="F177" s="31"/>
      <c r="G177" s="3">
        <v>285.50820000000004</v>
      </c>
      <c r="H177" s="3">
        <f t="shared" si="25"/>
        <v>0</v>
      </c>
      <c r="I177" s="98">
        <f t="shared" si="21"/>
        <v>314.05902000000003</v>
      </c>
      <c r="J177" s="99">
        <f t="shared" si="22"/>
        <v>0</v>
      </c>
      <c r="K177" s="2" t="s">
        <v>1045</v>
      </c>
      <c r="L177" s="36" t="s">
        <v>0</v>
      </c>
      <c r="M177" s="5">
        <f>S177+P177</f>
        <v>18.38</v>
      </c>
      <c r="N177" s="89">
        <v>16.928999999999998</v>
      </c>
      <c r="O177" s="90">
        <v>3.39</v>
      </c>
      <c r="P177" s="90">
        <v>1.43</v>
      </c>
      <c r="Q177" s="90">
        <v>0</v>
      </c>
      <c r="R177" s="90">
        <v>0</v>
      </c>
      <c r="S177" s="111">
        <f t="shared" si="24"/>
        <v>16.95</v>
      </c>
    </row>
    <row r="178" spans="1:31" ht="13.15" customHeight="1">
      <c r="A178" s="40">
        <f>SUBTOTAL(3,$B$18:B178)</f>
        <v>161</v>
      </c>
      <c r="B178" s="8">
        <v>696244201411</v>
      </c>
      <c r="C178" s="1" t="s">
        <v>172</v>
      </c>
      <c r="D178" s="1" t="s">
        <v>554</v>
      </c>
      <c r="E178" s="1">
        <v>40</v>
      </c>
      <c r="F178" s="31"/>
      <c r="G178" s="3">
        <v>24.8064</v>
      </c>
      <c r="H178" s="48">
        <f t="shared" si="25"/>
        <v>0</v>
      </c>
      <c r="I178" s="98">
        <f t="shared" si="21"/>
        <v>27.287040000000001</v>
      </c>
      <c r="J178" s="99">
        <f t="shared" si="22"/>
        <v>0</v>
      </c>
      <c r="K178" s="2" t="s">
        <v>1045</v>
      </c>
      <c r="L178" s="36" t="s">
        <v>0</v>
      </c>
      <c r="M178" s="5">
        <f>(S178+P178)+(Q178/4)</f>
        <v>1.6224999999999998</v>
      </c>
      <c r="N178" s="89">
        <v>1.35432</v>
      </c>
      <c r="O178" s="90">
        <v>3.39</v>
      </c>
      <c r="P178" s="90">
        <v>0.158</v>
      </c>
      <c r="Q178" s="90">
        <v>0.38600000000000001</v>
      </c>
      <c r="R178" s="90">
        <v>1.2E-2</v>
      </c>
      <c r="S178" s="111">
        <f t="shared" si="24"/>
        <v>1.3679999999999999</v>
      </c>
    </row>
    <row r="179" spans="1:31" ht="13.15" customHeight="1">
      <c r="A179" s="40">
        <f>SUBTOTAL(3,$B$18:B179)</f>
        <v>162</v>
      </c>
      <c r="B179" s="8">
        <v>696244201435</v>
      </c>
      <c r="C179" s="1" t="s">
        <v>673</v>
      </c>
      <c r="D179" s="1" t="s">
        <v>890</v>
      </c>
      <c r="E179" s="7">
        <v>100</v>
      </c>
      <c r="F179" s="6"/>
      <c r="G179" s="3">
        <v>62.403599999999997</v>
      </c>
      <c r="H179" s="3">
        <f t="shared" si="25"/>
        <v>0</v>
      </c>
      <c r="I179" s="98">
        <f t="shared" si="21"/>
        <v>68.643959999999993</v>
      </c>
      <c r="J179" s="99">
        <f t="shared" si="22"/>
        <v>0</v>
      </c>
      <c r="K179" s="2" t="s">
        <v>1045</v>
      </c>
      <c r="L179" s="36" t="s">
        <v>0</v>
      </c>
      <c r="M179" s="5">
        <f>(S179+P179)+(Q179/4)</f>
        <v>3.6564999999999999</v>
      </c>
      <c r="N179" s="89">
        <v>0</v>
      </c>
      <c r="O179" s="90">
        <v>3.39</v>
      </c>
      <c r="P179" s="90">
        <v>0.158</v>
      </c>
      <c r="Q179" s="90">
        <v>0.38600000000000001</v>
      </c>
      <c r="R179" s="90">
        <v>1.2E-2</v>
      </c>
      <c r="S179" s="111">
        <f t="shared" si="24"/>
        <v>3.4020000000000001</v>
      </c>
      <c r="W179" s="49"/>
      <c r="X179" s="50"/>
      <c r="Z179" s="51"/>
      <c r="AE179" s="3"/>
    </row>
    <row r="180" spans="1:31">
      <c r="A180" s="40">
        <f>SUBTOTAL(3,$B$18:B180)</f>
        <v>163</v>
      </c>
      <c r="B180" s="8">
        <v>696244201428</v>
      </c>
      <c r="C180" s="1" t="s">
        <v>804</v>
      </c>
      <c r="D180" s="1" t="s">
        <v>805</v>
      </c>
      <c r="E180" s="1">
        <v>10</v>
      </c>
      <c r="F180" s="6"/>
      <c r="G180" s="3">
        <v>14.9838</v>
      </c>
      <c r="H180" s="3">
        <f>(ROUND(G180*(1-$E$5)*(1-$G$5)*(1-$H$5),2)*F180)</f>
        <v>0</v>
      </c>
      <c r="I180" s="98">
        <f t="shared" si="21"/>
        <v>16.48218</v>
      </c>
      <c r="J180" s="99">
        <f t="shared" si="22"/>
        <v>0</v>
      </c>
      <c r="K180" s="87"/>
      <c r="L180" s="36" t="s">
        <v>0</v>
      </c>
      <c r="M180" s="1">
        <v>0.39600000000000002</v>
      </c>
      <c r="X180" s="50"/>
      <c r="Z180" s="51"/>
    </row>
    <row r="181" spans="1:31">
      <c r="A181" s="40">
        <f>SUBTOTAL(3,$B$18:B181)</f>
        <v>164</v>
      </c>
      <c r="B181" s="8">
        <v>696244201459</v>
      </c>
      <c r="C181" s="1" t="s">
        <v>1075</v>
      </c>
      <c r="D181" s="69" t="s">
        <v>1076</v>
      </c>
      <c r="E181" s="124">
        <v>400</v>
      </c>
      <c r="F181" s="82"/>
      <c r="G181" s="71">
        <v>239.8</v>
      </c>
      <c r="H181" s="71">
        <f t="shared" ref="H181:H183" si="26">(ROUND(G181*(1-$E$5)*(1-$G$5)*(1-$H$5),2)*F181)</f>
        <v>0</v>
      </c>
      <c r="I181" s="98">
        <f t="shared" si="21"/>
        <v>263.78000000000003</v>
      </c>
      <c r="J181" s="99">
        <f t="shared" si="22"/>
        <v>0</v>
      </c>
      <c r="K181" s="36">
        <v>30</v>
      </c>
      <c r="L181" s="83" t="s">
        <v>1077</v>
      </c>
      <c r="M181" s="5">
        <v>15.96</v>
      </c>
      <c r="X181" s="50"/>
      <c r="Z181" s="51"/>
    </row>
    <row r="182" spans="1:31">
      <c r="A182" s="40">
        <f>SUBTOTAL(3,$B$18:B182)</f>
        <v>165</v>
      </c>
      <c r="B182" s="8">
        <v>696244201473</v>
      </c>
      <c r="C182" s="1" t="s">
        <v>1078</v>
      </c>
      <c r="D182" s="69" t="s">
        <v>1079</v>
      </c>
      <c r="E182" s="124">
        <v>40</v>
      </c>
      <c r="F182" s="82"/>
      <c r="G182" s="71">
        <v>31.8</v>
      </c>
      <c r="H182" s="71">
        <f t="shared" si="26"/>
        <v>0</v>
      </c>
      <c r="I182" s="98">
        <f t="shared" si="21"/>
        <v>34.980000000000004</v>
      </c>
      <c r="J182" s="99">
        <f t="shared" si="22"/>
        <v>0</v>
      </c>
      <c r="K182" s="36">
        <v>30</v>
      </c>
      <c r="L182" s="83" t="s">
        <v>1077</v>
      </c>
      <c r="M182" s="5">
        <v>1.5960000000000001</v>
      </c>
      <c r="X182" s="50"/>
      <c r="Z182" s="51"/>
    </row>
    <row r="183" spans="1:31">
      <c r="A183" s="40">
        <f>SUBTOTAL(3,$B$18:B183)</f>
        <v>166</v>
      </c>
      <c r="B183" s="8">
        <v>696244201497</v>
      </c>
      <c r="C183" s="1" t="s">
        <v>1080</v>
      </c>
      <c r="D183" s="69" t="s">
        <v>1081</v>
      </c>
      <c r="E183" s="124">
        <v>100</v>
      </c>
      <c r="F183" s="82"/>
      <c r="G183" s="71">
        <v>72.5</v>
      </c>
      <c r="H183" s="71">
        <f t="shared" si="26"/>
        <v>0</v>
      </c>
      <c r="I183" s="98">
        <f t="shared" si="21"/>
        <v>79.75</v>
      </c>
      <c r="J183" s="99">
        <f t="shared" si="22"/>
        <v>0</v>
      </c>
      <c r="K183" s="36">
        <v>30</v>
      </c>
      <c r="L183" s="83" t="s">
        <v>1077</v>
      </c>
      <c r="M183" s="5">
        <v>3.99</v>
      </c>
      <c r="X183" s="50"/>
      <c r="Z183" s="51"/>
    </row>
    <row r="184" spans="1:31" ht="14.45" customHeight="1">
      <c r="A184" s="40">
        <f>SUBTOTAL(3,$B$18:B184)</f>
        <v>167</v>
      </c>
      <c r="B184" s="8">
        <v>696244200032</v>
      </c>
      <c r="C184" s="1" t="s">
        <v>171</v>
      </c>
      <c r="D184" s="1" t="s">
        <v>555</v>
      </c>
      <c r="E184" s="7">
        <v>400</v>
      </c>
      <c r="F184" s="31"/>
      <c r="G184" s="3">
        <v>242.16839999999999</v>
      </c>
      <c r="H184" s="48">
        <f t="shared" si="25"/>
        <v>0</v>
      </c>
      <c r="I184" s="98">
        <f t="shared" si="21"/>
        <v>266.38524000000001</v>
      </c>
      <c r="J184" s="99">
        <f t="shared" si="22"/>
        <v>0</v>
      </c>
      <c r="K184" s="2" t="s">
        <v>1045</v>
      </c>
      <c r="L184" s="36" t="s">
        <v>0</v>
      </c>
      <c r="M184" s="5">
        <f>S184+P184</f>
        <v>17.59</v>
      </c>
      <c r="N184" s="89">
        <v>16.086400000000001</v>
      </c>
      <c r="O184" s="90">
        <v>4.04</v>
      </c>
      <c r="P184" s="90">
        <v>1.43</v>
      </c>
      <c r="Q184" s="90">
        <v>0</v>
      </c>
      <c r="R184" s="90">
        <v>0</v>
      </c>
      <c r="S184" s="111">
        <f t="shared" si="24"/>
        <v>16.16</v>
      </c>
    </row>
    <row r="185" spans="1:31" ht="13.15" customHeight="1">
      <c r="A185" s="40">
        <f>SUBTOTAL(3,$B$18:B185)</f>
        <v>168</v>
      </c>
      <c r="B185" s="8">
        <v>696244200155</v>
      </c>
      <c r="C185" s="1" t="s">
        <v>170</v>
      </c>
      <c r="D185" s="1" t="s">
        <v>556</v>
      </c>
      <c r="E185" s="7">
        <v>40</v>
      </c>
      <c r="F185" s="31"/>
      <c r="G185" s="3">
        <v>31.936199999999999</v>
      </c>
      <c r="H185" s="48">
        <f t="shared" si="25"/>
        <v>0</v>
      </c>
      <c r="I185" s="98">
        <f t="shared" si="21"/>
        <v>35.129820000000002</v>
      </c>
      <c r="J185" s="99">
        <f t="shared" si="22"/>
        <v>0</v>
      </c>
      <c r="K185" s="2" t="s">
        <v>1045</v>
      </c>
      <c r="L185" s="36" t="s">
        <v>0</v>
      </c>
      <c r="M185" s="5">
        <f>(S185+P185)+(Q185/4)</f>
        <v>1.8824999999999998</v>
      </c>
      <c r="N185" s="89">
        <v>1.6086400000000003</v>
      </c>
      <c r="O185" s="90">
        <v>4.04</v>
      </c>
      <c r="P185" s="90">
        <v>0.158</v>
      </c>
      <c r="Q185" s="90">
        <v>0.38600000000000001</v>
      </c>
      <c r="R185" s="90">
        <v>1.2E-2</v>
      </c>
      <c r="S185" s="111">
        <f t="shared" si="24"/>
        <v>1.6279999999999999</v>
      </c>
    </row>
    <row r="186" spans="1:31" ht="13.15" customHeight="1">
      <c r="A186" s="40">
        <f>SUBTOTAL(3,$B$18:B186)</f>
        <v>169</v>
      </c>
      <c r="B186" s="8">
        <v>696244201527</v>
      </c>
      <c r="C186" s="1" t="s">
        <v>674</v>
      </c>
      <c r="D186" s="1" t="s">
        <v>891</v>
      </c>
      <c r="E186" s="7">
        <v>100</v>
      </c>
      <c r="F186" s="6"/>
      <c r="G186" s="3">
        <v>73.552199999999999</v>
      </c>
      <c r="H186" s="3">
        <f t="shared" si="25"/>
        <v>0</v>
      </c>
      <c r="I186" s="98">
        <f t="shared" si="21"/>
        <v>80.907420000000002</v>
      </c>
      <c r="J186" s="99">
        <f t="shared" si="22"/>
        <v>0</v>
      </c>
      <c r="K186" s="2" t="s">
        <v>1045</v>
      </c>
      <c r="L186" s="36" t="s">
        <v>0</v>
      </c>
      <c r="M186" s="5">
        <f>(S186+P186)+(Q186/4)</f>
        <v>4.3064999999999998</v>
      </c>
      <c r="N186" s="89">
        <v>0</v>
      </c>
      <c r="O186" s="90">
        <v>4.04</v>
      </c>
      <c r="P186" s="90">
        <v>0.158</v>
      </c>
      <c r="Q186" s="90">
        <v>0.38600000000000001</v>
      </c>
      <c r="R186" s="90">
        <v>1.2E-2</v>
      </c>
      <c r="S186" s="111">
        <f t="shared" si="24"/>
        <v>4.0519999999999996</v>
      </c>
      <c r="W186" s="49"/>
      <c r="X186" s="50"/>
      <c r="Z186" s="51"/>
      <c r="AE186" s="3"/>
    </row>
    <row r="187" spans="1:31">
      <c r="A187" s="40">
        <f>SUBTOTAL(3,$B$18:B187)</f>
        <v>170</v>
      </c>
      <c r="B187" s="8">
        <v>696244200308</v>
      </c>
      <c r="C187" s="1" t="s">
        <v>806</v>
      </c>
      <c r="D187" s="1" t="s">
        <v>807</v>
      </c>
      <c r="E187" s="1">
        <v>10</v>
      </c>
      <c r="F187" s="6"/>
      <c r="G187" s="3">
        <v>16.411799999999999</v>
      </c>
      <c r="H187" s="3">
        <f>(ROUND(G187*(1-$E$5)*(1-$G$5)*(1-$H$5),2)*F187)</f>
        <v>0</v>
      </c>
      <c r="I187" s="98">
        <f t="shared" si="21"/>
        <v>18.052979999999998</v>
      </c>
      <c r="J187" s="99">
        <f t="shared" si="22"/>
        <v>0</v>
      </c>
      <c r="K187" s="87"/>
      <c r="L187" s="36" t="s">
        <v>0</v>
      </c>
      <c r="M187" s="1">
        <v>0.47199999999999998</v>
      </c>
      <c r="X187" s="50"/>
      <c r="Z187" s="51"/>
    </row>
    <row r="188" spans="1:31" ht="14.45" customHeight="1">
      <c r="A188" s="40">
        <f>SUBTOTAL(3,$B$18:B188)</f>
        <v>171</v>
      </c>
      <c r="B188" s="8">
        <v>696244200049</v>
      </c>
      <c r="C188" s="1" t="s">
        <v>169</v>
      </c>
      <c r="D188" s="1" t="s">
        <v>557</v>
      </c>
      <c r="E188" s="7">
        <v>300</v>
      </c>
      <c r="F188" s="31"/>
      <c r="G188" s="3">
        <v>268.51499999999999</v>
      </c>
      <c r="H188" s="48">
        <f t="shared" si="25"/>
        <v>0</v>
      </c>
      <c r="I188" s="98">
        <f t="shared" si="21"/>
        <v>295.36649999999997</v>
      </c>
      <c r="J188" s="99">
        <f t="shared" si="22"/>
        <v>0</v>
      </c>
      <c r="K188" s="2" t="s">
        <v>1045</v>
      </c>
      <c r="L188" s="36" t="s">
        <v>0</v>
      </c>
      <c r="M188" s="5">
        <f>S188+P188</f>
        <v>16.130000000000003</v>
      </c>
      <c r="N188" s="89">
        <v>14.586000000000002</v>
      </c>
      <c r="O188" s="90">
        <v>4.9000000000000004</v>
      </c>
      <c r="P188" s="90">
        <v>1.43</v>
      </c>
      <c r="Q188" s="90">
        <v>0</v>
      </c>
      <c r="R188" s="90">
        <v>0</v>
      </c>
      <c r="S188" s="111">
        <f t="shared" si="24"/>
        <v>14.700000000000001</v>
      </c>
    </row>
    <row r="189" spans="1:31" ht="13.15" customHeight="1">
      <c r="A189" s="40">
        <f>SUBTOTAL(3,$B$18:B189)</f>
        <v>172</v>
      </c>
      <c r="B189" s="8">
        <v>696244200162</v>
      </c>
      <c r="C189" s="1" t="s">
        <v>168</v>
      </c>
      <c r="D189" s="1" t="s">
        <v>558</v>
      </c>
      <c r="E189" s="7">
        <v>40</v>
      </c>
      <c r="F189" s="31"/>
      <c r="G189" s="3">
        <v>47.858400000000003</v>
      </c>
      <c r="H189" s="48">
        <f t="shared" si="25"/>
        <v>0</v>
      </c>
      <c r="I189" s="98">
        <f t="shared" si="21"/>
        <v>52.644240000000003</v>
      </c>
      <c r="J189" s="99">
        <f t="shared" si="22"/>
        <v>0</v>
      </c>
      <c r="K189" s="2" t="s">
        <v>1045</v>
      </c>
      <c r="L189" s="36" t="s">
        <v>0</v>
      </c>
      <c r="M189" s="5">
        <f>(S189+P189)+(Q189/4)</f>
        <v>2.2264999999999997</v>
      </c>
      <c r="N189" s="89">
        <v>1.9448000000000005</v>
      </c>
      <c r="O189" s="90">
        <v>4.9000000000000004</v>
      </c>
      <c r="P189" s="90">
        <v>0.158</v>
      </c>
      <c r="Q189" s="90">
        <v>0.38600000000000001</v>
      </c>
      <c r="R189" s="90">
        <v>1.2E-2</v>
      </c>
      <c r="S189" s="111">
        <f t="shared" si="24"/>
        <v>1.972</v>
      </c>
    </row>
    <row r="190" spans="1:31">
      <c r="A190" s="40">
        <f>SUBTOTAL(3,$B$18:B190)</f>
        <v>173</v>
      </c>
      <c r="B190" s="8">
        <v>696244200315</v>
      </c>
      <c r="C190" s="1" t="s">
        <v>808</v>
      </c>
      <c r="D190" s="1" t="s">
        <v>809</v>
      </c>
      <c r="E190" s="1">
        <v>10</v>
      </c>
      <c r="F190" s="6"/>
      <c r="G190" s="3">
        <v>18.6966</v>
      </c>
      <c r="H190" s="3">
        <f>(ROUND(G190*(1-$E$5)*(1-$G$5)*(1-$H$5),2)*F190)</f>
        <v>0</v>
      </c>
      <c r="I190" s="98">
        <f t="shared" si="21"/>
        <v>20.56626</v>
      </c>
      <c r="J190" s="99">
        <f t="shared" si="22"/>
        <v>0</v>
      </c>
      <c r="K190" s="87"/>
      <c r="L190" s="36" t="s">
        <v>0</v>
      </c>
      <c r="M190" s="1">
        <v>0.57999999999999996</v>
      </c>
      <c r="X190" s="50"/>
      <c r="Z190" s="51"/>
    </row>
    <row r="191" spans="1:31" ht="14.45" customHeight="1">
      <c r="A191" s="40">
        <f>SUBTOTAL(3,$B$18:B191)</f>
        <v>174</v>
      </c>
      <c r="B191" s="8">
        <v>696244200056</v>
      </c>
      <c r="C191" s="1" t="s">
        <v>167</v>
      </c>
      <c r="D191" s="1" t="s">
        <v>559</v>
      </c>
      <c r="E191" s="7">
        <v>300</v>
      </c>
      <c r="F191" s="31"/>
      <c r="G191" s="3">
        <v>349.98239999999998</v>
      </c>
      <c r="H191" s="48">
        <f t="shared" si="25"/>
        <v>0</v>
      </c>
      <c r="I191" s="98">
        <f t="shared" si="21"/>
        <v>384.98063999999999</v>
      </c>
      <c r="J191" s="99">
        <f t="shared" si="22"/>
        <v>0</v>
      </c>
      <c r="K191" s="2" t="s">
        <v>1045</v>
      </c>
      <c r="L191" s="36" t="s">
        <v>0</v>
      </c>
      <c r="M191" s="5">
        <f>S191+P191</f>
        <v>18.71</v>
      </c>
      <c r="N191" s="89">
        <v>17.206199999999999</v>
      </c>
      <c r="O191" s="90">
        <v>5.76</v>
      </c>
      <c r="P191" s="90">
        <v>1.43</v>
      </c>
      <c r="Q191" s="90">
        <v>0</v>
      </c>
      <c r="R191" s="90">
        <v>0</v>
      </c>
      <c r="S191" s="111">
        <f t="shared" si="24"/>
        <v>17.28</v>
      </c>
    </row>
    <row r="192" spans="1:31" ht="13.15" customHeight="1">
      <c r="A192" s="40">
        <f>SUBTOTAL(3,$B$18:B192)</f>
        <v>175</v>
      </c>
      <c r="B192" s="8">
        <v>696244200179</v>
      </c>
      <c r="C192" s="1" t="s">
        <v>166</v>
      </c>
      <c r="D192" s="1" t="s">
        <v>560</v>
      </c>
      <c r="E192" s="7">
        <v>40</v>
      </c>
      <c r="F192" s="31"/>
      <c r="G192" s="3">
        <v>61.087800000000001</v>
      </c>
      <c r="H192" s="48">
        <f t="shared" si="25"/>
        <v>0</v>
      </c>
      <c r="I192" s="98">
        <f t="shared" si="21"/>
        <v>67.196579999999997</v>
      </c>
      <c r="J192" s="99">
        <f t="shared" si="22"/>
        <v>0</v>
      </c>
      <c r="K192" s="2" t="s">
        <v>1045</v>
      </c>
      <c r="L192" s="36" t="s">
        <v>0</v>
      </c>
      <c r="M192" s="5">
        <f>(S192+P192)+(Q192/4)</f>
        <v>2.5704999999999996</v>
      </c>
      <c r="N192" s="89">
        <v>2.2941600000000002</v>
      </c>
      <c r="O192" s="90">
        <v>5.76</v>
      </c>
      <c r="P192" s="90">
        <v>0.158</v>
      </c>
      <c r="Q192" s="90">
        <v>0.38600000000000001</v>
      </c>
      <c r="R192" s="90">
        <v>1.2E-2</v>
      </c>
      <c r="S192" s="111">
        <f t="shared" si="24"/>
        <v>2.3159999999999998</v>
      </c>
    </row>
    <row r="193" spans="1:26">
      <c r="A193" s="40">
        <f>SUBTOTAL(3,$B$18:B193)</f>
        <v>176</v>
      </c>
      <c r="B193" s="8">
        <v>696244200322</v>
      </c>
      <c r="C193" s="1" t="s">
        <v>810</v>
      </c>
      <c r="D193" s="1" t="s">
        <v>811</v>
      </c>
      <c r="E193" s="1">
        <v>10</v>
      </c>
      <c r="F193" s="6"/>
      <c r="G193" s="3">
        <v>21.807600000000001</v>
      </c>
      <c r="H193" s="3">
        <f>(ROUND(G193*(1-$E$5)*(1-$G$5)*(1-$H$5),2)*F193)</f>
        <v>0</v>
      </c>
      <c r="I193" s="98">
        <f t="shared" si="21"/>
        <v>23.98836</v>
      </c>
      <c r="J193" s="99">
        <f t="shared" si="22"/>
        <v>0</v>
      </c>
      <c r="K193" s="87"/>
      <c r="L193" s="36" t="s">
        <v>0</v>
      </c>
      <c r="M193" s="1">
        <v>0.66200000000000003</v>
      </c>
      <c r="X193" s="50"/>
      <c r="Z193" s="51"/>
    </row>
    <row r="194" spans="1:26" ht="13.15" customHeight="1">
      <c r="A194" s="40">
        <f>SUBTOTAL(3,$B$18:B194)</f>
        <v>177</v>
      </c>
      <c r="B194" s="8">
        <v>696244204269</v>
      </c>
      <c r="C194" s="1" t="s">
        <v>314</v>
      </c>
      <c r="D194" s="1" t="s">
        <v>561</v>
      </c>
      <c r="E194" s="7">
        <v>300</v>
      </c>
      <c r="F194" s="31"/>
      <c r="G194" s="3">
        <v>291.33999999999997</v>
      </c>
      <c r="H194" s="48">
        <f t="shared" si="25"/>
        <v>0</v>
      </c>
      <c r="I194" s="98">
        <f t="shared" si="21"/>
        <v>320.47399999999999</v>
      </c>
      <c r="J194" s="99">
        <f t="shared" si="22"/>
        <v>0</v>
      </c>
      <c r="K194" s="2" t="s">
        <v>1046</v>
      </c>
      <c r="L194" s="36" t="s">
        <v>0</v>
      </c>
      <c r="M194" s="5">
        <f>S194+P194</f>
        <v>16.73</v>
      </c>
      <c r="N194" s="89">
        <v>14.46</v>
      </c>
      <c r="O194" s="90">
        <v>5.0999999999999996</v>
      </c>
      <c r="P194" s="90">
        <v>1.43</v>
      </c>
      <c r="Q194" s="90">
        <v>0</v>
      </c>
      <c r="R194" s="90">
        <v>0</v>
      </c>
      <c r="S194" s="111">
        <f t="shared" si="24"/>
        <v>15.299999999999999</v>
      </c>
    </row>
    <row r="195" spans="1:26" ht="13.15" customHeight="1">
      <c r="A195" s="40">
        <f>SUBTOTAL(3,$B$18:B195)</f>
        <v>178</v>
      </c>
      <c r="B195" s="8">
        <v>696244204283</v>
      </c>
      <c r="C195" s="1" t="s">
        <v>315</v>
      </c>
      <c r="D195" s="1" t="s">
        <v>562</v>
      </c>
      <c r="E195" s="7">
        <v>40</v>
      </c>
      <c r="F195" s="31"/>
      <c r="G195" s="3">
        <v>48.56</v>
      </c>
      <c r="H195" s="48">
        <f t="shared" si="25"/>
        <v>0</v>
      </c>
      <c r="I195" s="98">
        <f t="shared" si="21"/>
        <v>53.416000000000004</v>
      </c>
      <c r="J195" s="99">
        <f t="shared" si="22"/>
        <v>0</v>
      </c>
      <c r="K195" s="2" t="s">
        <v>1046</v>
      </c>
      <c r="L195" s="36" t="s">
        <v>0</v>
      </c>
      <c r="M195" s="5">
        <f>(S195+P195)+(Q195/4)</f>
        <v>2.3084999999999996</v>
      </c>
      <c r="N195" s="89">
        <v>1.94</v>
      </c>
      <c r="O195" s="90">
        <v>5.0999999999999996</v>
      </c>
      <c r="P195" s="90">
        <v>0.158</v>
      </c>
      <c r="Q195" s="90">
        <v>0.38600000000000001</v>
      </c>
      <c r="R195" s="90">
        <v>1.4E-2</v>
      </c>
      <c r="S195" s="111">
        <f t="shared" si="24"/>
        <v>2.0539999999999998</v>
      </c>
    </row>
    <row r="196" spans="1:26">
      <c r="A196" s="40">
        <f>SUBTOTAL(3,$B$18:B196)</f>
        <v>179</v>
      </c>
      <c r="B196" s="8">
        <v>696244204290</v>
      </c>
      <c r="C196" s="1" t="s">
        <v>812</v>
      </c>
      <c r="D196" s="1" t="s">
        <v>813</v>
      </c>
      <c r="E196" s="1">
        <v>10</v>
      </c>
      <c r="F196" s="6"/>
      <c r="G196" s="3">
        <v>17.77</v>
      </c>
      <c r="H196" s="3">
        <f>(ROUND(G196*(1-$E$5)*(1-$G$5)*(1-$H$5),2)*F196)</f>
        <v>0</v>
      </c>
      <c r="I196" s="98">
        <f t="shared" si="21"/>
        <v>19.547000000000001</v>
      </c>
      <c r="J196" s="99">
        <f t="shared" si="22"/>
        <v>0</v>
      </c>
      <c r="K196" s="87"/>
      <c r="L196" s="36" t="s">
        <v>0</v>
      </c>
      <c r="M196" s="1">
        <v>0.53600000000000003</v>
      </c>
      <c r="X196" s="50"/>
      <c r="Z196" s="51"/>
    </row>
    <row r="197" spans="1:26" ht="13.15" customHeight="1">
      <c r="A197" s="40">
        <f>SUBTOTAL(3,$B$18:B197)</f>
        <v>180</v>
      </c>
      <c r="B197" s="8">
        <v>696244204320</v>
      </c>
      <c r="C197" s="1" t="s">
        <v>398</v>
      </c>
      <c r="D197" s="1" t="s">
        <v>563</v>
      </c>
      <c r="E197" s="7">
        <v>300</v>
      </c>
      <c r="F197" s="31"/>
      <c r="G197" s="3">
        <v>311.38</v>
      </c>
      <c r="H197" s="48">
        <f t="shared" si="25"/>
        <v>0</v>
      </c>
      <c r="I197" s="98">
        <f t="shared" si="21"/>
        <v>342.51799999999997</v>
      </c>
      <c r="J197" s="99">
        <f t="shared" si="22"/>
        <v>0</v>
      </c>
      <c r="K197" s="2" t="s">
        <v>1046</v>
      </c>
      <c r="L197" s="36" t="s">
        <v>0</v>
      </c>
      <c r="M197" s="5">
        <f>S197+P197</f>
        <v>16.73</v>
      </c>
      <c r="N197" s="89"/>
      <c r="O197" s="90">
        <v>5.0999999999999996</v>
      </c>
      <c r="P197" s="90">
        <v>1.43</v>
      </c>
      <c r="Q197" s="90">
        <v>0</v>
      </c>
      <c r="R197" s="90">
        <v>0</v>
      </c>
      <c r="S197" s="111">
        <f t="shared" si="24"/>
        <v>15.299999999999999</v>
      </c>
    </row>
    <row r="198" spans="1:26" ht="13.15" customHeight="1">
      <c r="A198" s="40">
        <f>SUBTOTAL(3,$B$18:B198)</f>
        <v>181</v>
      </c>
      <c r="B198" s="8">
        <v>696244204344</v>
      </c>
      <c r="C198" s="1" t="s">
        <v>399</v>
      </c>
      <c r="D198" s="1" t="s">
        <v>564</v>
      </c>
      <c r="E198" s="7">
        <v>40</v>
      </c>
      <c r="F198" s="31"/>
      <c r="G198" s="3">
        <v>51.26</v>
      </c>
      <c r="H198" s="48">
        <f t="shared" si="25"/>
        <v>0</v>
      </c>
      <c r="I198" s="98">
        <f t="shared" si="21"/>
        <v>56.385999999999996</v>
      </c>
      <c r="J198" s="99">
        <f t="shared" si="22"/>
        <v>0</v>
      </c>
      <c r="K198" s="2" t="s">
        <v>1046</v>
      </c>
      <c r="L198" s="36" t="s">
        <v>0</v>
      </c>
      <c r="M198" s="5">
        <f>(S198+P198)+(Q198/4)</f>
        <v>2.3084999999999996</v>
      </c>
      <c r="N198" s="89"/>
      <c r="O198" s="90">
        <v>5.0999999999999996</v>
      </c>
      <c r="P198" s="90">
        <v>0.158</v>
      </c>
      <c r="Q198" s="90">
        <v>0.38600000000000001</v>
      </c>
      <c r="R198" s="90">
        <v>1.4E-2</v>
      </c>
      <c r="S198" s="111">
        <f t="shared" si="24"/>
        <v>2.0539999999999998</v>
      </c>
    </row>
    <row r="199" spans="1:26">
      <c r="A199" s="40">
        <f>SUBTOTAL(3,$B$18:B199)</f>
        <v>182</v>
      </c>
      <c r="B199" s="8">
        <v>696244204351</v>
      </c>
      <c r="C199" s="1" t="s">
        <v>814</v>
      </c>
      <c r="D199" s="1" t="s">
        <v>815</v>
      </c>
      <c r="E199" s="1">
        <v>10</v>
      </c>
      <c r="F199" s="6"/>
      <c r="G199" s="3">
        <v>18.59</v>
      </c>
      <c r="H199" s="3">
        <f>(ROUND(G199*(1-$E$5)*(1-$G$5)*(1-$H$5),2)*F199)</f>
        <v>0</v>
      </c>
      <c r="I199" s="98">
        <f t="shared" si="21"/>
        <v>20.448999999999998</v>
      </c>
      <c r="J199" s="99">
        <f t="shared" si="22"/>
        <v>0</v>
      </c>
      <c r="K199" s="87"/>
      <c r="L199" s="36" t="s">
        <v>0</v>
      </c>
      <c r="X199" s="50"/>
      <c r="Z199" s="51"/>
    </row>
    <row r="200" spans="1:26" ht="13.15" customHeight="1">
      <c r="A200" s="40">
        <f>SUBTOTAL(3,$B$18:B200)</f>
        <v>183</v>
      </c>
      <c r="B200" s="8">
        <v>696244203484</v>
      </c>
      <c r="C200" s="1" t="s">
        <v>165</v>
      </c>
      <c r="D200" s="1" t="s">
        <v>565</v>
      </c>
      <c r="E200" s="7">
        <v>300</v>
      </c>
      <c r="F200" s="31"/>
      <c r="G200" s="3">
        <v>316.27</v>
      </c>
      <c r="H200" s="48">
        <f t="shared" si="25"/>
        <v>0</v>
      </c>
      <c r="I200" s="98">
        <f t="shared" si="21"/>
        <v>347.89699999999999</v>
      </c>
      <c r="J200" s="99">
        <f t="shared" si="22"/>
        <v>0</v>
      </c>
      <c r="K200" s="2" t="s">
        <v>1046</v>
      </c>
      <c r="L200" s="36" t="s">
        <v>0</v>
      </c>
      <c r="M200" s="5">
        <f>S200+P200</f>
        <v>16.808</v>
      </c>
      <c r="N200" s="89">
        <v>15.378000000000002</v>
      </c>
      <c r="O200" s="90">
        <v>5.1260000000000003</v>
      </c>
      <c r="P200" s="90">
        <v>1.43</v>
      </c>
      <c r="Q200" s="90">
        <v>0</v>
      </c>
      <c r="R200" s="90">
        <v>0</v>
      </c>
      <c r="S200" s="111">
        <f t="shared" si="24"/>
        <v>15.378</v>
      </c>
    </row>
    <row r="201" spans="1:26" ht="13.15" customHeight="1">
      <c r="A201" s="40">
        <f>SUBTOTAL(3,$B$18:B201)</f>
        <v>184</v>
      </c>
      <c r="B201" s="8">
        <v>696244203507</v>
      </c>
      <c r="C201" s="1" t="s">
        <v>164</v>
      </c>
      <c r="D201" s="1" t="s">
        <v>566</v>
      </c>
      <c r="E201" s="7">
        <v>40</v>
      </c>
      <c r="F201" s="31"/>
      <c r="G201" s="3">
        <v>53.16</v>
      </c>
      <c r="H201" s="48">
        <f t="shared" si="25"/>
        <v>0</v>
      </c>
      <c r="I201" s="98">
        <f t="shared" si="21"/>
        <v>58.475999999999999</v>
      </c>
      <c r="J201" s="99">
        <f t="shared" si="22"/>
        <v>0</v>
      </c>
      <c r="K201" s="2" t="s">
        <v>1046</v>
      </c>
      <c r="L201" s="36" t="s">
        <v>0</v>
      </c>
      <c r="M201" s="5">
        <f>(S201+P201)+(Q201/4)</f>
        <v>2.3188999999999993</v>
      </c>
      <c r="N201" s="89">
        <v>2.0504000000000002</v>
      </c>
      <c r="O201" s="90">
        <v>5.1260000000000003</v>
      </c>
      <c r="P201" s="90">
        <v>0.158</v>
      </c>
      <c r="Q201" s="90">
        <v>0.38600000000000001</v>
      </c>
      <c r="R201" s="90">
        <v>1.4E-2</v>
      </c>
      <c r="S201" s="111">
        <f t="shared" si="24"/>
        <v>2.0643999999999996</v>
      </c>
    </row>
    <row r="202" spans="1:26">
      <c r="A202" s="40">
        <f>SUBTOTAL(3,$B$18:B202)</f>
        <v>185</v>
      </c>
      <c r="B202" s="8">
        <v>696244203514</v>
      </c>
      <c r="C202" s="1" t="s">
        <v>816</v>
      </c>
      <c r="D202" s="1" t="s">
        <v>817</v>
      </c>
      <c r="E202" s="1">
        <v>10</v>
      </c>
      <c r="F202" s="6"/>
      <c r="G202" s="3">
        <v>18.920000000000002</v>
      </c>
      <c r="H202" s="3">
        <f>(ROUND(G202*(1-$E$5)*(1-$G$5)*(1-$H$5),2)*F202)</f>
        <v>0</v>
      </c>
      <c r="I202" s="98">
        <f t="shared" si="21"/>
        <v>20.812000000000001</v>
      </c>
      <c r="J202" s="99">
        <f t="shared" si="22"/>
        <v>0</v>
      </c>
      <c r="K202" s="87"/>
      <c r="L202" s="36" t="s">
        <v>0</v>
      </c>
      <c r="X202" s="50"/>
      <c r="Z202" s="51"/>
    </row>
    <row r="203" spans="1:26" ht="13.15" customHeight="1">
      <c r="A203" s="40">
        <f>SUBTOTAL(3,$B$18:B203)</f>
        <v>186</v>
      </c>
      <c r="B203" s="8">
        <v>696244203668</v>
      </c>
      <c r="C203" s="1" t="s">
        <v>316</v>
      </c>
      <c r="D203" s="1" t="s">
        <v>567</v>
      </c>
      <c r="E203" s="7">
        <v>300</v>
      </c>
      <c r="F203" s="31"/>
      <c r="G203" s="3">
        <v>476.51</v>
      </c>
      <c r="H203" s="48">
        <f t="shared" si="25"/>
        <v>0</v>
      </c>
      <c r="I203" s="98">
        <f t="shared" si="21"/>
        <v>524.16099999999994</v>
      </c>
      <c r="J203" s="99">
        <f t="shared" si="22"/>
        <v>0</v>
      </c>
      <c r="K203" s="2" t="s">
        <v>1046</v>
      </c>
      <c r="L203" s="36" t="s">
        <v>0</v>
      </c>
      <c r="M203" s="5">
        <f>S203+P203</f>
        <v>20.63</v>
      </c>
      <c r="N203" s="89">
        <v>19.2</v>
      </c>
      <c r="O203" s="90">
        <v>6.4</v>
      </c>
      <c r="P203" s="90">
        <v>1.43</v>
      </c>
      <c r="Q203" s="90">
        <v>0</v>
      </c>
      <c r="R203" s="90">
        <v>0</v>
      </c>
      <c r="S203" s="111">
        <f t="shared" si="24"/>
        <v>19.2</v>
      </c>
    </row>
    <row r="204" spans="1:26" ht="13.15" customHeight="1">
      <c r="A204" s="40">
        <f>SUBTOTAL(3,$B$18:B204)</f>
        <v>187</v>
      </c>
      <c r="B204" s="8">
        <v>696244203682</v>
      </c>
      <c r="C204" s="1" t="s">
        <v>317</v>
      </c>
      <c r="D204" s="1" t="s">
        <v>568</v>
      </c>
      <c r="E204" s="7">
        <v>40</v>
      </c>
      <c r="F204" s="31"/>
      <c r="G204" s="3">
        <v>79.430000000000007</v>
      </c>
      <c r="H204" s="48">
        <f t="shared" si="25"/>
        <v>0</v>
      </c>
      <c r="I204" s="98">
        <f t="shared" si="21"/>
        <v>87.373000000000005</v>
      </c>
      <c r="J204" s="99">
        <f t="shared" si="22"/>
        <v>0</v>
      </c>
      <c r="K204" s="2" t="s">
        <v>1046</v>
      </c>
      <c r="L204" s="36" t="s">
        <v>0</v>
      </c>
      <c r="M204" s="5">
        <f>(S204+P204)+(Q204/4)</f>
        <v>2.8284999999999996</v>
      </c>
      <c r="N204" s="89">
        <v>2.56</v>
      </c>
      <c r="O204" s="90">
        <v>6.4</v>
      </c>
      <c r="P204" s="90">
        <v>0.158</v>
      </c>
      <c r="Q204" s="90">
        <v>0.38600000000000001</v>
      </c>
      <c r="R204" s="90">
        <v>1.4E-2</v>
      </c>
      <c r="S204" s="111">
        <f t="shared" si="24"/>
        <v>2.5739999999999998</v>
      </c>
    </row>
    <row r="205" spans="1:26">
      <c r="A205" s="40">
        <f>SUBTOTAL(3,$B$18:B205)</f>
        <v>188</v>
      </c>
      <c r="B205" s="8">
        <v>696244203699</v>
      </c>
      <c r="C205" s="1" t="s">
        <v>818</v>
      </c>
      <c r="D205" s="1" t="s">
        <v>819</v>
      </c>
      <c r="E205" s="1">
        <v>10</v>
      </c>
      <c r="F205" s="6"/>
      <c r="G205" s="3">
        <v>23.88</v>
      </c>
      <c r="H205" s="3">
        <f>(ROUND(G205*(1-$E$5)*(1-$G$5)*(1-$H$5),2)*F205)</f>
        <v>0</v>
      </c>
      <c r="I205" s="98">
        <f t="shared" si="21"/>
        <v>26.268000000000001</v>
      </c>
      <c r="J205" s="99">
        <f t="shared" si="22"/>
        <v>0</v>
      </c>
      <c r="K205" s="87"/>
      <c r="L205" s="36" t="s">
        <v>0</v>
      </c>
      <c r="M205" s="1">
        <v>0.78600000000000003</v>
      </c>
      <c r="X205" s="50"/>
      <c r="Z205" s="51"/>
    </row>
    <row r="206" spans="1:26" ht="14.45" customHeight="1">
      <c r="A206" s="40">
        <f>SUBTOTAL(3,$B$18:B206)</f>
        <v>189</v>
      </c>
      <c r="B206" s="8">
        <v>696244200063</v>
      </c>
      <c r="C206" s="1" t="s">
        <v>163</v>
      </c>
      <c r="D206" s="1" t="s">
        <v>569</v>
      </c>
      <c r="E206" s="7">
        <v>300</v>
      </c>
      <c r="F206" s="31"/>
      <c r="G206" s="3">
        <v>490.25</v>
      </c>
      <c r="H206" s="48">
        <f t="shared" si="25"/>
        <v>0</v>
      </c>
      <c r="I206" s="98">
        <f t="shared" si="21"/>
        <v>539.27499999999998</v>
      </c>
      <c r="J206" s="99">
        <f t="shared" si="22"/>
        <v>0</v>
      </c>
      <c r="K206" s="2" t="s">
        <v>1046</v>
      </c>
      <c r="L206" s="36" t="s">
        <v>0</v>
      </c>
      <c r="M206" s="5">
        <f>S206+P206</f>
        <v>24.305</v>
      </c>
      <c r="N206" s="89">
        <v>22.9878</v>
      </c>
      <c r="O206" s="90">
        <v>7.625</v>
      </c>
      <c r="P206" s="90">
        <v>1.43</v>
      </c>
      <c r="Q206" s="90">
        <v>0</v>
      </c>
      <c r="R206" s="90">
        <v>0</v>
      </c>
      <c r="S206" s="111">
        <f t="shared" si="24"/>
        <v>22.875</v>
      </c>
    </row>
    <row r="207" spans="1:26" ht="13.15" customHeight="1">
      <c r="A207" s="40">
        <f>SUBTOTAL(3,$B$18:B207)</f>
        <v>190</v>
      </c>
      <c r="B207" s="8">
        <v>696244200186</v>
      </c>
      <c r="C207" s="1" t="s">
        <v>162</v>
      </c>
      <c r="D207" s="1" t="s">
        <v>570</v>
      </c>
      <c r="E207" s="7">
        <v>40</v>
      </c>
      <c r="F207" s="31"/>
      <c r="G207" s="3">
        <v>81.489999999999995</v>
      </c>
      <c r="H207" s="48">
        <f t="shared" si="25"/>
        <v>0</v>
      </c>
      <c r="I207" s="98">
        <f t="shared" si="21"/>
        <v>89.638999999999996</v>
      </c>
      <c r="J207" s="99">
        <f t="shared" si="22"/>
        <v>0</v>
      </c>
      <c r="K207" s="2" t="s">
        <v>1046</v>
      </c>
      <c r="L207" s="36" t="s">
        <v>0</v>
      </c>
      <c r="M207" s="5">
        <f>(S207+P207)+(Q207/4)</f>
        <v>3.3184999999999993</v>
      </c>
      <c r="N207" s="89">
        <v>3.0650400000000002</v>
      </c>
      <c r="O207" s="90">
        <v>7.625</v>
      </c>
      <c r="P207" s="90">
        <v>0.158</v>
      </c>
      <c r="Q207" s="90">
        <v>0.38600000000000001</v>
      </c>
      <c r="R207" s="90">
        <v>1.4E-2</v>
      </c>
      <c r="S207" s="111">
        <f t="shared" si="24"/>
        <v>3.0639999999999996</v>
      </c>
    </row>
    <row r="208" spans="1:26">
      <c r="A208" s="40">
        <f>SUBTOTAL(3,$B$18:B208)</f>
        <v>191</v>
      </c>
      <c r="B208" s="8">
        <v>696244201978</v>
      </c>
      <c r="C208" s="1" t="s">
        <v>820</v>
      </c>
      <c r="D208" s="1" t="s">
        <v>821</v>
      </c>
      <c r="E208" s="1">
        <v>10</v>
      </c>
      <c r="F208" s="6"/>
      <c r="G208" s="3">
        <v>25.33</v>
      </c>
      <c r="H208" s="3">
        <f>(ROUND(G208*(1-$E$5)*(1-$G$5)*(1-$H$5),2)*F208)</f>
        <v>0</v>
      </c>
      <c r="I208" s="98">
        <f t="shared" si="21"/>
        <v>27.863</v>
      </c>
      <c r="J208" s="99">
        <f t="shared" si="22"/>
        <v>0</v>
      </c>
      <c r="K208" s="87"/>
      <c r="L208" s="36" t="s">
        <v>0</v>
      </c>
      <c r="X208" s="50"/>
      <c r="Z208" s="51"/>
    </row>
    <row r="209" spans="1:26" ht="14.45" customHeight="1">
      <c r="A209" s="40">
        <f>SUBTOTAL(3,$B$18:B209)</f>
        <v>192</v>
      </c>
      <c r="B209" s="8">
        <v>696244204627</v>
      </c>
      <c r="C209" s="1" t="s">
        <v>396</v>
      </c>
      <c r="D209" s="1" t="s">
        <v>571</v>
      </c>
      <c r="E209" s="7">
        <v>300</v>
      </c>
      <c r="F209" s="31"/>
      <c r="G209" s="3">
        <v>581.72</v>
      </c>
      <c r="H209" s="48">
        <f t="shared" si="25"/>
        <v>0</v>
      </c>
      <c r="I209" s="98">
        <f t="shared" si="21"/>
        <v>639.89200000000005</v>
      </c>
      <c r="J209" s="99">
        <f t="shared" si="22"/>
        <v>0</v>
      </c>
      <c r="K209" s="2" t="s">
        <v>1046</v>
      </c>
      <c r="L209" s="36" t="s">
        <v>0</v>
      </c>
      <c r="M209" s="5">
        <f>S209+P209</f>
        <v>26.959999999999997</v>
      </c>
      <c r="N209" s="89">
        <v>25.52</v>
      </c>
      <c r="O209" s="90">
        <v>8.51</v>
      </c>
      <c r="P209" s="90">
        <v>1.43</v>
      </c>
      <c r="Q209" s="90">
        <v>0</v>
      </c>
      <c r="R209" s="90">
        <v>0</v>
      </c>
      <c r="S209" s="111">
        <f t="shared" si="24"/>
        <v>25.529999999999998</v>
      </c>
    </row>
    <row r="210" spans="1:26" ht="13.15" customHeight="1">
      <c r="A210" s="40">
        <f>SUBTOTAL(3,$B$18:B210)</f>
        <v>193</v>
      </c>
      <c r="B210" s="8">
        <v>696244204641</v>
      </c>
      <c r="C210" s="1" t="s">
        <v>397</v>
      </c>
      <c r="D210" s="1" t="s">
        <v>572</v>
      </c>
      <c r="E210" s="7">
        <v>40</v>
      </c>
      <c r="F210" s="31"/>
      <c r="G210" s="3">
        <v>100.68</v>
      </c>
      <c r="H210" s="48">
        <f t="shared" si="25"/>
        <v>0</v>
      </c>
      <c r="I210" s="98">
        <f t="shared" si="21"/>
        <v>110.748</v>
      </c>
      <c r="J210" s="99">
        <f t="shared" si="22"/>
        <v>0</v>
      </c>
      <c r="K210" s="2" t="s">
        <v>1046</v>
      </c>
      <c r="L210" s="36" t="s">
        <v>0</v>
      </c>
      <c r="M210" s="5">
        <f>(S210+P210)+(Q210/4)</f>
        <v>3.6724999999999994</v>
      </c>
      <c r="N210" s="89">
        <v>3.4</v>
      </c>
      <c r="O210" s="90">
        <v>8.51</v>
      </c>
      <c r="P210" s="90">
        <v>0.158</v>
      </c>
      <c r="Q210" s="90">
        <v>0.38600000000000001</v>
      </c>
      <c r="R210" s="90">
        <v>1.4E-2</v>
      </c>
      <c r="S210" s="111">
        <f t="shared" si="24"/>
        <v>3.4179999999999997</v>
      </c>
    </row>
    <row r="211" spans="1:26">
      <c r="A211" s="40">
        <f>SUBTOTAL(3,$B$18:B211)</f>
        <v>194</v>
      </c>
      <c r="B211" s="8">
        <v>696244204658</v>
      </c>
      <c r="C211" s="1" t="s">
        <v>822</v>
      </c>
      <c r="D211" s="1" t="s">
        <v>823</v>
      </c>
      <c r="E211" s="1">
        <v>10</v>
      </c>
      <c r="F211" s="6"/>
      <c r="G211" s="3">
        <v>30.29</v>
      </c>
      <c r="H211" s="3">
        <f>(ROUND(G211*(1-$E$5)*(1-$G$5)*(1-$H$5),2)*F211)</f>
        <v>0</v>
      </c>
      <c r="I211" s="98">
        <f t="shared" si="21"/>
        <v>33.319000000000003</v>
      </c>
      <c r="J211" s="99">
        <f t="shared" si="22"/>
        <v>0</v>
      </c>
      <c r="K211" s="87"/>
      <c r="L211" s="36" t="s">
        <v>0</v>
      </c>
      <c r="X211" s="50"/>
      <c r="Z211" s="51"/>
    </row>
    <row r="212" spans="1:26" ht="14.45" customHeight="1">
      <c r="A212" s="40">
        <f>SUBTOTAL(3,$B$18:B212)</f>
        <v>195</v>
      </c>
      <c r="B212" s="8">
        <v>696244200070</v>
      </c>
      <c r="C212" s="1" t="s">
        <v>161</v>
      </c>
      <c r="D212" s="1" t="s">
        <v>573</v>
      </c>
      <c r="E212" s="7">
        <v>300</v>
      </c>
      <c r="F212" s="31"/>
      <c r="G212" s="3">
        <v>587.12</v>
      </c>
      <c r="H212" s="48">
        <f t="shared" si="25"/>
        <v>0</v>
      </c>
      <c r="I212" s="98">
        <f t="shared" si="21"/>
        <v>645.83199999999999</v>
      </c>
      <c r="J212" s="99">
        <f t="shared" si="22"/>
        <v>0</v>
      </c>
      <c r="K212" s="2" t="s">
        <v>1046</v>
      </c>
      <c r="L212" s="36" t="s">
        <v>0</v>
      </c>
      <c r="M212" s="5">
        <f>S212+P212</f>
        <v>28.025000000000002</v>
      </c>
      <c r="N212" s="89">
        <v>26.545200000000001</v>
      </c>
      <c r="O212" s="90">
        <v>8.8650000000000002</v>
      </c>
      <c r="P212" s="90">
        <v>1.43</v>
      </c>
      <c r="Q212" s="90">
        <v>0</v>
      </c>
      <c r="R212" s="90">
        <v>0</v>
      </c>
      <c r="S212" s="111">
        <f t="shared" si="24"/>
        <v>26.595000000000002</v>
      </c>
    </row>
    <row r="213" spans="1:26" ht="13.15" customHeight="1">
      <c r="A213" s="40">
        <f>SUBTOTAL(3,$B$18:B213)</f>
        <v>196</v>
      </c>
      <c r="B213" s="8">
        <v>696244200193</v>
      </c>
      <c r="C213" s="1" t="s">
        <v>160</v>
      </c>
      <c r="D213" s="1" t="s">
        <v>574</v>
      </c>
      <c r="E213" s="7">
        <v>40</v>
      </c>
      <c r="F213" s="31"/>
      <c r="G213" s="3">
        <v>106.95</v>
      </c>
      <c r="H213" s="48">
        <f t="shared" si="25"/>
        <v>0</v>
      </c>
      <c r="I213" s="98">
        <f t="shared" si="21"/>
        <v>117.64500000000001</v>
      </c>
      <c r="J213" s="99">
        <f t="shared" si="22"/>
        <v>0</v>
      </c>
      <c r="K213" s="2" t="s">
        <v>1046</v>
      </c>
      <c r="L213" s="36" t="s">
        <v>0</v>
      </c>
      <c r="M213" s="5">
        <f>(S213+P213)+(Q213/4)</f>
        <v>3.8144999999999998</v>
      </c>
      <c r="N213" s="89">
        <v>3.5393600000000003</v>
      </c>
      <c r="O213" s="90">
        <v>8.8650000000000002</v>
      </c>
      <c r="P213" s="90">
        <v>0.158</v>
      </c>
      <c r="Q213" s="90">
        <v>0.38600000000000001</v>
      </c>
      <c r="R213" s="90">
        <v>1.4E-2</v>
      </c>
      <c r="S213" s="111">
        <f t="shared" si="24"/>
        <v>3.56</v>
      </c>
    </row>
    <row r="214" spans="1:26">
      <c r="A214" s="40">
        <f>SUBTOTAL(3,$B$18:B214)</f>
        <v>197</v>
      </c>
      <c r="B214" s="8">
        <v>696244202074</v>
      </c>
      <c r="C214" s="1" t="s">
        <v>824</v>
      </c>
      <c r="D214" s="1" t="s">
        <v>825</v>
      </c>
      <c r="E214" s="1">
        <v>8</v>
      </c>
      <c r="F214" s="6"/>
      <c r="G214" s="3">
        <v>29.22</v>
      </c>
      <c r="H214" s="3">
        <f>(ROUND(G214*(1-$E$5)*(1-$G$5)*(1-$H$5),2)*F214)</f>
        <v>0</v>
      </c>
      <c r="I214" s="98">
        <f t="shared" si="21"/>
        <v>32.141999999999996</v>
      </c>
      <c r="J214" s="99">
        <f t="shared" si="22"/>
        <v>0</v>
      </c>
      <c r="K214" s="87"/>
      <c r="L214" s="36" t="s">
        <v>0</v>
      </c>
      <c r="M214" s="1">
        <v>0.75600000000000001</v>
      </c>
      <c r="X214" s="50"/>
      <c r="Z214" s="51"/>
    </row>
    <row r="215" spans="1:26" ht="14.45" customHeight="1">
      <c r="A215" s="40">
        <f>SUBTOTAL(3,$B$18:B215)</f>
        <v>198</v>
      </c>
      <c r="B215" s="8">
        <v>696244200087</v>
      </c>
      <c r="C215" s="1" t="s">
        <v>159</v>
      </c>
      <c r="D215" s="1" t="s">
        <v>575</v>
      </c>
      <c r="E215" s="7">
        <v>300</v>
      </c>
      <c r="F215" s="31"/>
      <c r="G215" s="3">
        <v>741.41</v>
      </c>
      <c r="H215" s="48">
        <f t="shared" si="25"/>
        <v>0</v>
      </c>
      <c r="I215" s="98">
        <f t="shared" si="21"/>
        <v>815.55099999999993</v>
      </c>
      <c r="J215" s="99">
        <f t="shared" si="22"/>
        <v>0</v>
      </c>
      <c r="K215" s="2" t="s">
        <v>1046</v>
      </c>
      <c r="L215" s="36" t="s">
        <v>0</v>
      </c>
      <c r="M215" s="5">
        <f>S215+P215</f>
        <v>31.310000000000002</v>
      </c>
      <c r="N215" s="89">
        <v>29.799000000000003</v>
      </c>
      <c r="O215" s="90">
        <v>9.9600000000000009</v>
      </c>
      <c r="P215" s="90">
        <v>1.43</v>
      </c>
      <c r="Q215" s="90">
        <v>0</v>
      </c>
      <c r="R215" s="90">
        <v>0</v>
      </c>
      <c r="S215" s="111">
        <f t="shared" si="24"/>
        <v>29.880000000000003</v>
      </c>
    </row>
    <row r="216" spans="1:26" ht="13.15" customHeight="1">
      <c r="A216" s="40">
        <f>SUBTOTAL(3,$B$18:B216)</f>
        <v>199</v>
      </c>
      <c r="B216" s="8">
        <v>696244200209</v>
      </c>
      <c r="C216" s="1" t="s">
        <v>158</v>
      </c>
      <c r="D216" s="1" t="s">
        <v>576</v>
      </c>
      <c r="E216" s="7">
        <v>40</v>
      </c>
      <c r="F216" s="31"/>
      <c r="G216" s="3">
        <v>123.99</v>
      </c>
      <c r="H216" s="48">
        <f t="shared" si="25"/>
        <v>0</v>
      </c>
      <c r="I216" s="98">
        <f t="shared" si="21"/>
        <v>136.38900000000001</v>
      </c>
      <c r="J216" s="99">
        <f t="shared" si="22"/>
        <v>0</v>
      </c>
      <c r="K216" s="2" t="s">
        <v>1046</v>
      </c>
      <c r="L216" s="36" t="s">
        <v>0</v>
      </c>
      <c r="M216" s="5">
        <f>(S216+P216)+(Q216/4)</f>
        <v>4.2525000000000004</v>
      </c>
      <c r="N216" s="89">
        <v>3.9732000000000003</v>
      </c>
      <c r="O216" s="90">
        <v>9.9600000000000009</v>
      </c>
      <c r="P216" s="90">
        <v>0.158</v>
      </c>
      <c r="Q216" s="90">
        <v>0.38600000000000001</v>
      </c>
      <c r="R216" s="90">
        <v>1.4E-2</v>
      </c>
      <c r="S216" s="111">
        <f t="shared" si="24"/>
        <v>3.9980000000000002</v>
      </c>
    </row>
    <row r="217" spans="1:26">
      <c r="A217" s="40">
        <f>SUBTOTAL(3,$B$18:B217)</f>
        <v>200</v>
      </c>
      <c r="B217" s="8">
        <v>696244202173</v>
      </c>
      <c r="C217" s="1" t="s">
        <v>826</v>
      </c>
      <c r="D217" s="1" t="s">
        <v>827</v>
      </c>
      <c r="E217" s="1">
        <v>8</v>
      </c>
      <c r="F217" s="6"/>
      <c r="G217" s="3">
        <v>33.659999999999997</v>
      </c>
      <c r="H217" s="3">
        <f>(ROUND(G217*(1-$E$5)*(1-$G$5)*(1-$H$5),2)*F217)</f>
        <v>0</v>
      </c>
      <c r="I217" s="98">
        <f t="shared" si="21"/>
        <v>37.025999999999996</v>
      </c>
      <c r="J217" s="99">
        <f t="shared" si="22"/>
        <v>0</v>
      </c>
      <c r="K217" s="87"/>
      <c r="L217" s="36" t="s">
        <v>0</v>
      </c>
      <c r="M217" s="1">
        <v>0.878</v>
      </c>
      <c r="X217" s="50"/>
      <c r="Z217" s="51"/>
    </row>
    <row r="218" spans="1:26" ht="14.45" customHeight="1">
      <c r="A218" s="40">
        <f>SUBTOTAL(3,$B$18:B218)</f>
        <v>201</v>
      </c>
      <c r="B218" s="8">
        <v>696244200094</v>
      </c>
      <c r="C218" s="1" t="s">
        <v>157</v>
      </c>
      <c r="D218" s="1" t="s">
        <v>577</v>
      </c>
      <c r="E218" s="7">
        <v>300</v>
      </c>
      <c r="F218" s="31"/>
      <c r="G218" s="3">
        <v>1168.6400000000001</v>
      </c>
      <c r="H218" s="48">
        <f t="shared" ref="H218" si="27">(ROUND(G218*(1-$E$5)*(1-$G$5)*(1-$H$5),2)*F218)</f>
        <v>0</v>
      </c>
      <c r="I218" s="98">
        <f t="shared" ref="I218:I289" si="28">(G218*$E$15)+G218</f>
        <v>1285.5040000000001</v>
      </c>
      <c r="J218" s="99">
        <f t="shared" ref="J218:J289" si="29">H218+(H218*$E$15)</f>
        <v>0</v>
      </c>
      <c r="K218" s="4" t="s">
        <v>389</v>
      </c>
      <c r="L218" s="2" t="s">
        <v>0</v>
      </c>
      <c r="M218" s="5">
        <f>S218+P218</f>
        <v>37.285000000000004</v>
      </c>
      <c r="N218" s="89">
        <v>36.319800000000001</v>
      </c>
      <c r="O218" s="90">
        <v>12.145</v>
      </c>
      <c r="P218" s="90">
        <v>0.85</v>
      </c>
      <c r="Q218" s="90">
        <v>0</v>
      </c>
      <c r="R218" s="90">
        <v>0</v>
      </c>
      <c r="S218" s="111">
        <f t="shared" si="24"/>
        <v>36.435000000000002</v>
      </c>
      <c r="U218" s="3"/>
    </row>
    <row r="219" spans="1:26" ht="13.15" customHeight="1">
      <c r="A219" s="40">
        <f>SUBTOTAL(3,$B$18:B219)</f>
        <v>202</v>
      </c>
      <c r="B219" s="8">
        <v>696244200216</v>
      </c>
      <c r="C219" s="1" t="s">
        <v>156</v>
      </c>
      <c r="D219" s="1" t="s">
        <v>578</v>
      </c>
      <c r="E219" s="7">
        <v>40</v>
      </c>
      <c r="F219" s="31"/>
      <c r="G219" s="3">
        <v>213.21</v>
      </c>
      <c r="H219" s="48">
        <f t="shared" si="25"/>
        <v>0</v>
      </c>
      <c r="I219" s="98">
        <f t="shared" si="28"/>
        <v>234.53100000000001</v>
      </c>
      <c r="J219" s="99">
        <f t="shared" si="29"/>
        <v>0</v>
      </c>
      <c r="K219" s="2" t="s">
        <v>1046</v>
      </c>
      <c r="L219" s="36" t="s">
        <v>0</v>
      </c>
      <c r="M219" s="5">
        <f>S219+P219</f>
        <v>5.7220000000000004</v>
      </c>
      <c r="N219" s="89">
        <v>19.370560000000001</v>
      </c>
      <c r="O219" s="90">
        <v>12.145</v>
      </c>
      <c r="P219" s="90">
        <v>0.85</v>
      </c>
      <c r="Q219" s="90">
        <v>0</v>
      </c>
      <c r="R219" s="90">
        <v>1.4E-2</v>
      </c>
      <c r="S219" s="111">
        <f t="shared" si="24"/>
        <v>4.8720000000000008</v>
      </c>
    </row>
    <row r="220" spans="1:26">
      <c r="A220" s="40">
        <f>SUBTOTAL(3,$B$18:B220)</f>
        <v>203</v>
      </c>
      <c r="B220" s="8">
        <v>696244202272</v>
      </c>
      <c r="C220" s="1" t="s">
        <v>828</v>
      </c>
      <c r="D220" s="1" t="s">
        <v>829</v>
      </c>
      <c r="E220" s="1">
        <v>6</v>
      </c>
      <c r="F220" s="6"/>
      <c r="G220" s="3">
        <v>44.17</v>
      </c>
      <c r="H220" s="3">
        <f>(ROUND(G220*(1-$E$5)*(1-$G$5)*(1-$H$5),2)*F220)</f>
        <v>0</v>
      </c>
      <c r="I220" s="98">
        <f t="shared" si="28"/>
        <v>48.587000000000003</v>
      </c>
      <c r="J220" s="99">
        <f t="shared" si="29"/>
        <v>0</v>
      </c>
      <c r="K220" s="87"/>
      <c r="L220" s="36" t="s">
        <v>0</v>
      </c>
      <c r="M220" s="1">
        <v>0.82</v>
      </c>
      <c r="X220" s="50"/>
      <c r="Z220" s="51"/>
    </row>
    <row r="221" spans="1:26" ht="14.45" customHeight="1">
      <c r="A221" s="40">
        <f>SUBTOTAL(3,$B$18:B221)</f>
        <v>204</v>
      </c>
      <c r="B221" s="8">
        <v>696244200100</v>
      </c>
      <c r="C221" s="1" t="s">
        <v>155</v>
      </c>
      <c r="D221" s="1" t="s">
        <v>579</v>
      </c>
      <c r="E221" s="7">
        <v>300</v>
      </c>
      <c r="F221" s="31"/>
      <c r="G221" s="3">
        <v>1350.82</v>
      </c>
      <c r="H221" s="48">
        <f t="shared" ref="H221:H231" si="30">(ROUND(G221*(1-$E$5)*(1-$G$5)*(1-$H$5),2)*F221)</f>
        <v>0</v>
      </c>
      <c r="I221" s="98">
        <f t="shared" si="28"/>
        <v>1485.902</v>
      </c>
      <c r="J221" s="99">
        <f t="shared" si="29"/>
        <v>0</v>
      </c>
      <c r="K221" s="2" t="s">
        <v>1046</v>
      </c>
      <c r="L221" s="36" t="s">
        <v>0</v>
      </c>
      <c r="M221" s="5">
        <f>S221+P221</f>
        <v>43.985000000000007</v>
      </c>
      <c r="N221" s="89">
        <v>42.570000000000007</v>
      </c>
      <c r="O221" s="90">
        <v>14.355</v>
      </c>
      <c r="P221" s="90">
        <v>0.92</v>
      </c>
      <c r="Q221" s="90">
        <v>0</v>
      </c>
      <c r="R221" s="90">
        <v>0</v>
      </c>
      <c r="S221" s="111">
        <f t="shared" si="24"/>
        <v>43.065000000000005</v>
      </c>
    </row>
    <row r="222" spans="1:26" ht="13.15" customHeight="1">
      <c r="A222" s="40">
        <f>SUBTOTAL(3,$B$18:B222)</f>
        <v>205</v>
      </c>
      <c r="B222" s="8">
        <v>696244200223</v>
      </c>
      <c r="C222" s="1" t="s">
        <v>154</v>
      </c>
      <c r="D222" s="1" t="s">
        <v>580</v>
      </c>
      <c r="E222" s="7">
        <v>40</v>
      </c>
      <c r="F222" s="31"/>
      <c r="G222" s="3">
        <v>234.93</v>
      </c>
      <c r="H222" s="48">
        <f t="shared" si="30"/>
        <v>0</v>
      </c>
      <c r="I222" s="98">
        <f t="shared" si="28"/>
        <v>258.423</v>
      </c>
      <c r="J222" s="99">
        <f t="shared" si="29"/>
        <v>0</v>
      </c>
      <c r="K222" s="2" t="s">
        <v>1046</v>
      </c>
      <c r="L222" s="36" t="s">
        <v>0</v>
      </c>
      <c r="M222" s="5">
        <f>S222+P222</f>
        <v>6.676000000000001</v>
      </c>
      <c r="N222" s="89">
        <v>5.676000000000001</v>
      </c>
      <c r="O222" s="90">
        <v>14.355</v>
      </c>
      <c r="P222" s="90">
        <v>0.92</v>
      </c>
      <c r="Q222" s="90">
        <v>0</v>
      </c>
      <c r="R222" s="90">
        <v>1.4E-2</v>
      </c>
      <c r="S222" s="111">
        <f t="shared" si="24"/>
        <v>5.7560000000000011</v>
      </c>
    </row>
    <row r="223" spans="1:26">
      <c r="A223" s="40">
        <f>SUBTOTAL(3,$B$18:B223)</f>
        <v>206</v>
      </c>
      <c r="B223" s="8">
        <v>696244202432</v>
      </c>
      <c r="C223" s="1" t="s">
        <v>830</v>
      </c>
      <c r="D223" s="1" t="s">
        <v>831</v>
      </c>
      <c r="E223" s="1">
        <v>6</v>
      </c>
      <c r="F223" s="6"/>
      <c r="G223" s="3">
        <v>53.87</v>
      </c>
      <c r="H223" s="3">
        <f>(ROUND(G223*(1-$E$5)*(1-$G$5)*(1-$H$5),2)*F223)</f>
        <v>0</v>
      </c>
      <c r="I223" s="98">
        <f t="shared" si="28"/>
        <v>59.256999999999998</v>
      </c>
      <c r="J223" s="99">
        <f t="shared" si="29"/>
        <v>0</v>
      </c>
      <c r="K223" s="87"/>
      <c r="L223" s="36" t="s">
        <v>0</v>
      </c>
      <c r="M223" s="1">
        <v>0.95599999999999996</v>
      </c>
      <c r="X223" s="50"/>
      <c r="Z223" s="51"/>
    </row>
    <row r="224" spans="1:26" ht="13.15" customHeight="1">
      <c r="A224" s="40">
        <f>SUBTOTAL(3,$B$18:B224)</f>
        <v>207</v>
      </c>
      <c r="B224" s="8">
        <v>696244203903</v>
      </c>
      <c r="C224" s="1" t="s">
        <v>153</v>
      </c>
      <c r="D224" s="1" t="s">
        <v>581</v>
      </c>
      <c r="E224" s="7">
        <v>300</v>
      </c>
      <c r="F224" s="31"/>
      <c r="G224" s="3">
        <v>1671.03</v>
      </c>
      <c r="H224" s="48">
        <f t="shared" si="30"/>
        <v>0</v>
      </c>
      <c r="I224" s="98">
        <f t="shared" si="28"/>
        <v>1838.133</v>
      </c>
      <c r="J224" s="99">
        <f t="shared" si="29"/>
        <v>0</v>
      </c>
      <c r="K224" s="2" t="s">
        <v>1046</v>
      </c>
      <c r="L224" s="36" t="s">
        <v>0</v>
      </c>
      <c r="M224" s="5">
        <f>S224+P224</f>
        <v>49.651800000000016</v>
      </c>
      <c r="N224" s="89">
        <v>49.651800000000009</v>
      </c>
      <c r="O224" s="90">
        <v>16.550600000000003</v>
      </c>
      <c r="P224" s="90"/>
      <c r="Q224" s="90">
        <v>0</v>
      </c>
      <c r="R224" s="90">
        <v>0</v>
      </c>
      <c r="S224" s="111">
        <f t="shared" si="24"/>
        <v>49.651800000000016</v>
      </c>
    </row>
    <row r="225" spans="1:31" ht="13.15" customHeight="1">
      <c r="A225" s="40">
        <f>SUBTOTAL(3,$B$18:B225)</f>
        <v>208</v>
      </c>
      <c r="B225" s="8">
        <v>696244203927</v>
      </c>
      <c r="C225" s="1" t="s">
        <v>152</v>
      </c>
      <c r="D225" s="1" t="s">
        <v>582</v>
      </c>
      <c r="E225" s="7">
        <v>40</v>
      </c>
      <c r="F225" s="31"/>
      <c r="G225" s="3">
        <v>278.58999999999997</v>
      </c>
      <c r="H225" s="48">
        <f t="shared" si="30"/>
        <v>0</v>
      </c>
      <c r="I225" s="98">
        <f t="shared" si="28"/>
        <v>306.44899999999996</v>
      </c>
      <c r="J225" s="99">
        <f t="shared" si="29"/>
        <v>0</v>
      </c>
      <c r="K225" s="2" t="s">
        <v>1046</v>
      </c>
      <c r="L225" s="36" t="s">
        <v>0</v>
      </c>
      <c r="M225" s="5">
        <f>S225+P225</f>
        <v>6.6202400000000017</v>
      </c>
      <c r="N225" s="89">
        <v>6.6202400000000017</v>
      </c>
      <c r="O225" s="90">
        <v>16.550600000000003</v>
      </c>
      <c r="P225" s="90"/>
      <c r="Q225" s="90">
        <v>0</v>
      </c>
      <c r="R225" s="90">
        <v>0</v>
      </c>
      <c r="S225" s="111">
        <f t="shared" si="24"/>
        <v>6.6202400000000017</v>
      </c>
    </row>
    <row r="226" spans="1:31">
      <c r="A226" s="40">
        <f>SUBTOTAL(3,$B$18:B226)</f>
        <v>209</v>
      </c>
      <c r="B226" s="8">
        <v>696244203934</v>
      </c>
      <c r="C226" s="1" t="s">
        <v>832</v>
      </c>
      <c r="D226" s="1" t="s">
        <v>833</v>
      </c>
      <c r="E226" s="1">
        <v>6</v>
      </c>
      <c r="F226" s="6"/>
      <c r="G226" s="3">
        <v>61.85</v>
      </c>
      <c r="H226" s="3">
        <f>(ROUND(G226*(1-$E$5)*(1-$G$5)*(1-$H$5),2)*F226)</f>
        <v>0</v>
      </c>
      <c r="I226" s="98">
        <f t="shared" si="28"/>
        <v>68.034999999999997</v>
      </c>
      <c r="J226" s="99">
        <f t="shared" si="29"/>
        <v>0</v>
      </c>
      <c r="K226" s="87"/>
      <c r="L226" s="36" t="s">
        <v>0</v>
      </c>
      <c r="M226" s="1">
        <v>1.018</v>
      </c>
    </row>
    <row r="227" spans="1:31" ht="13.15" customHeight="1">
      <c r="A227" s="40">
        <f>SUBTOTAL(3,$B$18:B227)</f>
        <v>210</v>
      </c>
      <c r="B227" s="8">
        <v>696244203248</v>
      </c>
      <c r="C227" s="1" t="s">
        <v>151</v>
      </c>
      <c r="D227" s="1" t="s">
        <v>583</v>
      </c>
      <c r="E227" s="7">
        <v>80</v>
      </c>
      <c r="F227" s="31"/>
      <c r="G227" s="3">
        <v>551.98</v>
      </c>
      <c r="H227" s="48">
        <f t="shared" si="30"/>
        <v>0</v>
      </c>
      <c r="I227" s="98">
        <f t="shared" si="28"/>
        <v>607.178</v>
      </c>
      <c r="J227" s="99">
        <f t="shared" si="29"/>
        <v>0</v>
      </c>
      <c r="K227" s="2" t="s">
        <v>1046</v>
      </c>
      <c r="L227" s="36" t="s">
        <v>0</v>
      </c>
      <c r="M227" s="5">
        <f>S227+P227</f>
        <v>14.968800000000002</v>
      </c>
      <c r="N227" s="89">
        <v>56.133000000000003</v>
      </c>
      <c r="O227" s="90">
        <v>18.711000000000002</v>
      </c>
      <c r="P227" s="90"/>
      <c r="Q227" s="90">
        <v>0</v>
      </c>
      <c r="R227" s="90">
        <v>0</v>
      </c>
      <c r="S227" s="111">
        <f t="shared" si="24"/>
        <v>14.968800000000002</v>
      </c>
    </row>
    <row r="228" spans="1:31" ht="13.15" customHeight="1">
      <c r="A228" s="40">
        <f>SUBTOTAL(3,$B$18:B228)</f>
        <v>211</v>
      </c>
      <c r="B228" s="8">
        <v>696244203262</v>
      </c>
      <c r="C228" s="1" t="s">
        <v>150</v>
      </c>
      <c r="D228" s="1" t="s">
        <v>584</v>
      </c>
      <c r="E228" s="7">
        <v>40</v>
      </c>
      <c r="F228" s="31"/>
      <c r="G228" s="3">
        <v>331.19</v>
      </c>
      <c r="H228" s="48">
        <f t="shared" si="30"/>
        <v>0</v>
      </c>
      <c r="I228" s="98">
        <f t="shared" si="28"/>
        <v>364.30899999999997</v>
      </c>
      <c r="J228" s="99">
        <f t="shared" si="29"/>
        <v>0</v>
      </c>
      <c r="K228" s="2" t="s">
        <v>1046</v>
      </c>
      <c r="L228" s="36" t="s">
        <v>0</v>
      </c>
      <c r="M228" s="5">
        <f>S228+P228</f>
        <v>7.4844000000000008</v>
      </c>
      <c r="N228" s="89">
        <v>7.4844000000000008</v>
      </c>
      <c r="O228" s="90">
        <v>18.711000000000002</v>
      </c>
      <c r="P228" s="90"/>
      <c r="Q228" s="90">
        <v>0</v>
      </c>
      <c r="R228" s="90">
        <v>0</v>
      </c>
      <c r="S228" s="111">
        <f t="shared" si="24"/>
        <v>7.4844000000000008</v>
      </c>
    </row>
    <row r="229" spans="1:31">
      <c r="A229" s="40">
        <f>SUBTOTAL(3,$B$18:B229)</f>
        <v>212</v>
      </c>
      <c r="B229" s="8">
        <v>696244203279</v>
      </c>
      <c r="C229" s="1" t="s">
        <v>834</v>
      </c>
      <c r="D229" s="1" t="s">
        <v>835</v>
      </c>
      <c r="E229" s="1">
        <v>6</v>
      </c>
      <c r="F229" s="6"/>
      <c r="G229" s="3">
        <v>66.91</v>
      </c>
      <c r="H229" s="3">
        <f>(ROUND(G229*(1-$E$5)*(1-$G$5)*(1-$H$5),2)*F229)</f>
        <v>0</v>
      </c>
      <c r="I229" s="98">
        <f t="shared" si="28"/>
        <v>73.600999999999999</v>
      </c>
      <c r="J229" s="99">
        <f t="shared" si="29"/>
        <v>0</v>
      </c>
      <c r="K229" s="87"/>
      <c r="L229" s="36" t="s">
        <v>0</v>
      </c>
    </row>
    <row r="230" spans="1:31" ht="13.15" customHeight="1">
      <c r="A230" s="40">
        <f>SUBTOTAL(3,$B$18:B230)</f>
        <v>213</v>
      </c>
      <c r="B230" s="8">
        <v>696244204443</v>
      </c>
      <c r="C230" s="1" t="s">
        <v>318</v>
      </c>
      <c r="D230" s="1" t="s">
        <v>585</v>
      </c>
      <c r="E230" s="7">
        <v>100</v>
      </c>
      <c r="F230" s="31"/>
      <c r="G230" s="3">
        <v>1445.75</v>
      </c>
      <c r="H230" s="48">
        <f t="shared" si="30"/>
        <v>0</v>
      </c>
      <c r="I230" s="98">
        <f t="shared" si="28"/>
        <v>1590.325</v>
      </c>
      <c r="J230" s="99">
        <f t="shared" si="29"/>
        <v>0</v>
      </c>
      <c r="K230" s="2" t="s">
        <v>1046</v>
      </c>
      <c r="L230" s="36" t="s">
        <v>0</v>
      </c>
      <c r="M230" s="5">
        <f>S230+P230</f>
        <v>22.84</v>
      </c>
      <c r="N230" s="89">
        <v>22.835999999999999</v>
      </c>
      <c r="O230" s="90">
        <v>22.84</v>
      </c>
      <c r="P230" s="90"/>
      <c r="Q230" s="90">
        <v>0</v>
      </c>
      <c r="R230" s="90">
        <v>0</v>
      </c>
      <c r="S230" s="111">
        <f t="shared" si="24"/>
        <v>22.84</v>
      </c>
    </row>
    <row r="231" spans="1:31" ht="13.15" customHeight="1">
      <c r="A231" s="40">
        <f>SUBTOTAL(3,$B$18:B231)</f>
        <v>214</v>
      </c>
      <c r="B231" s="8">
        <v>696244204467</v>
      </c>
      <c r="C231" s="1" t="s">
        <v>319</v>
      </c>
      <c r="D231" s="1" t="s">
        <v>586</v>
      </c>
      <c r="E231" s="7">
        <v>25</v>
      </c>
      <c r="F231" s="31"/>
      <c r="G231" s="3">
        <v>361.42</v>
      </c>
      <c r="H231" s="3">
        <f t="shared" si="30"/>
        <v>0</v>
      </c>
      <c r="I231" s="98">
        <f t="shared" si="28"/>
        <v>397.56200000000001</v>
      </c>
      <c r="J231" s="99">
        <f t="shared" si="29"/>
        <v>0</v>
      </c>
      <c r="K231" s="2" t="s">
        <v>1046</v>
      </c>
      <c r="L231" s="36" t="s">
        <v>0</v>
      </c>
      <c r="M231" s="5">
        <f>S231+P231</f>
        <v>5.71</v>
      </c>
      <c r="N231" s="89">
        <v>5.7089999999999996</v>
      </c>
      <c r="O231" s="90">
        <v>22.84</v>
      </c>
      <c r="P231" s="90"/>
      <c r="Q231" s="90">
        <v>0</v>
      </c>
      <c r="R231" s="90">
        <v>0</v>
      </c>
      <c r="S231" s="111">
        <f t="shared" si="24"/>
        <v>5.71</v>
      </c>
    </row>
    <row r="232" spans="1:31">
      <c r="A232" s="40">
        <f>SUBTOTAL(3,$B$18:B232)</f>
        <v>215</v>
      </c>
      <c r="B232" s="8">
        <v>696244204474</v>
      </c>
      <c r="C232" s="1" t="s">
        <v>836</v>
      </c>
      <c r="D232" s="1" t="s">
        <v>837</v>
      </c>
      <c r="E232" s="1">
        <v>6</v>
      </c>
      <c r="F232" s="6"/>
      <c r="G232" s="3">
        <v>105.68</v>
      </c>
      <c r="H232" s="3">
        <f>(ROUND(G232*(1-$E$5)*(1-$G$5)*(1-$H$5),2)*F232)</f>
        <v>0</v>
      </c>
      <c r="I232" s="98">
        <f t="shared" si="28"/>
        <v>116.248</v>
      </c>
      <c r="J232" s="99">
        <f t="shared" si="29"/>
        <v>0</v>
      </c>
      <c r="K232" s="87"/>
      <c r="L232" s="36" t="s">
        <v>0</v>
      </c>
    </row>
    <row r="233" spans="1:31" ht="13.15" customHeight="1">
      <c r="A233" s="40">
        <f>SUBTOTAL(3,$B$18:B233)</f>
        <v>216</v>
      </c>
      <c r="B233" s="32" t="s">
        <v>750</v>
      </c>
      <c r="C233" s="27"/>
      <c r="D233" s="27"/>
      <c r="E233" s="33"/>
      <c r="F233" s="27"/>
      <c r="G233" s="27"/>
      <c r="H233" s="28"/>
      <c r="I233" s="28"/>
      <c r="J233" s="28"/>
      <c r="K233" s="29" t="s">
        <v>1044</v>
      </c>
      <c r="L233" s="78"/>
      <c r="M233" s="30"/>
      <c r="N233" s="30"/>
      <c r="O233" s="30"/>
      <c r="P233" s="30"/>
      <c r="Q233" s="30"/>
      <c r="R233" s="30"/>
      <c r="S233" s="110"/>
    </row>
    <row r="234" spans="1:31" ht="13.15" customHeight="1">
      <c r="A234" s="40">
        <f>SUBTOTAL(3,$B$18:B234)</f>
        <v>217</v>
      </c>
      <c r="B234" s="8">
        <v>696244205372</v>
      </c>
      <c r="C234" s="8" t="s">
        <v>751</v>
      </c>
      <c r="D234" s="138" t="s">
        <v>953</v>
      </c>
      <c r="E234" s="7">
        <v>500</v>
      </c>
      <c r="F234" s="31"/>
      <c r="G234" s="3">
        <v>383.64240000000001</v>
      </c>
      <c r="H234" s="3">
        <f t="shared" ref="H234:H262" si="31">(ROUND(G234*(1-$E$5)*(1-$G$5)*(1-$H$5),2)*F234)</f>
        <v>0</v>
      </c>
      <c r="I234" s="98">
        <f t="shared" si="28"/>
        <v>422.00664</v>
      </c>
      <c r="J234" s="99">
        <f t="shared" si="29"/>
        <v>0</v>
      </c>
      <c r="K234" s="2" t="s">
        <v>1045</v>
      </c>
      <c r="L234" s="36" t="s">
        <v>0</v>
      </c>
      <c r="M234" s="5">
        <f>S234+P234</f>
        <v>17.630000000000003</v>
      </c>
      <c r="N234" s="89"/>
      <c r="O234" s="90">
        <v>3.24</v>
      </c>
      <c r="P234" s="90">
        <v>1.43</v>
      </c>
      <c r="Q234" s="90">
        <v>0</v>
      </c>
      <c r="R234" s="90">
        <v>0</v>
      </c>
      <c r="S234" s="111">
        <f t="shared" ref="S234:S246" si="32">O234/100*E234+R234</f>
        <v>16.200000000000003</v>
      </c>
    </row>
    <row r="235" spans="1:31" ht="13.15" customHeight="1">
      <c r="A235" s="40">
        <f>SUBTOTAL(3,$B$18:B235)</f>
        <v>218</v>
      </c>
      <c r="B235" s="8">
        <v>696244205396</v>
      </c>
      <c r="C235" s="8" t="s">
        <v>752</v>
      </c>
      <c r="D235" s="138" t="s">
        <v>954</v>
      </c>
      <c r="E235" s="7">
        <v>40</v>
      </c>
      <c r="F235" s="31"/>
      <c r="G235" s="55">
        <v>40.891800000000003</v>
      </c>
      <c r="H235" s="48">
        <f t="shared" si="31"/>
        <v>0</v>
      </c>
      <c r="I235" s="98">
        <f t="shared" si="28"/>
        <v>44.980980000000002</v>
      </c>
      <c r="J235" s="99">
        <f t="shared" si="29"/>
        <v>0</v>
      </c>
      <c r="K235" s="2" t="s">
        <v>1045</v>
      </c>
      <c r="L235" s="36" t="s">
        <v>0</v>
      </c>
      <c r="M235" s="5">
        <f>(S235+P235)+(Q235/4)</f>
        <v>1.5625000000000002</v>
      </c>
      <c r="N235" s="89"/>
      <c r="O235" s="90">
        <v>3.24</v>
      </c>
      <c r="P235" s="90">
        <v>0.158</v>
      </c>
      <c r="Q235" s="90">
        <v>0.38600000000000001</v>
      </c>
      <c r="R235" s="90">
        <v>1.2E-2</v>
      </c>
      <c r="S235" s="111">
        <f t="shared" si="32"/>
        <v>1.3080000000000003</v>
      </c>
    </row>
    <row r="236" spans="1:31" ht="13.15" customHeight="1">
      <c r="A236" s="40">
        <f>SUBTOTAL(3,$B$18:B236)</f>
        <v>219</v>
      </c>
      <c r="B236" s="8">
        <v>696244205419</v>
      </c>
      <c r="C236" s="8" t="s">
        <v>753</v>
      </c>
      <c r="D236" s="138" t="s">
        <v>955</v>
      </c>
      <c r="E236" s="7">
        <v>120</v>
      </c>
      <c r="F236" s="31"/>
      <c r="G236" s="55">
        <v>89.953800000000001</v>
      </c>
      <c r="H236" s="3">
        <f t="shared" si="31"/>
        <v>0</v>
      </c>
      <c r="I236" s="98">
        <f t="shared" si="28"/>
        <v>98.949179999999998</v>
      </c>
      <c r="J236" s="99">
        <f t="shared" si="29"/>
        <v>0</v>
      </c>
      <c r="K236" s="2" t="s">
        <v>1045</v>
      </c>
      <c r="L236" s="36" t="s">
        <v>0</v>
      </c>
      <c r="M236" s="5">
        <f>(S236+P236)+(Q236/4)</f>
        <v>4.1545000000000005</v>
      </c>
      <c r="N236" s="89"/>
      <c r="O236" s="90">
        <v>3.24</v>
      </c>
      <c r="P236" s="90">
        <v>0.158</v>
      </c>
      <c r="Q236" s="90">
        <v>0.38600000000000001</v>
      </c>
      <c r="R236" s="90">
        <v>1.2E-2</v>
      </c>
      <c r="S236" s="111">
        <f t="shared" si="32"/>
        <v>3.9000000000000008</v>
      </c>
      <c r="W236" s="49"/>
      <c r="X236" s="50"/>
      <c r="Z236" s="51"/>
      <c r="AE236" s="3"/>
    </row>
    <row r="237" spans="1:31" ht="13.15" customHeight="1">
      <c r="A237" s="40">
        <f>SUBTOTAL(3,$B$18:B237)</f>
        <v>220</v>
      </c>
      <c r="B237" s="8">
        <v>696244205136</v>
      </c>
      <c r="C237" s="8" t="s">
        <v>740</v>
      </c>
      <c r="D237" s="138" t="s">
        <v>956</v>
      </c>
      <c r="E237" s="7">
        <v>500</v>
      </c>
      <c r="F237" s="31"/>
      <c r="G237" s="3">
        <v>285.50820000000004</v>
      </c>
      <c r="H237" s="3">
        <f t="shared" si="31"/>
        <v>0</v>
      </c>
      <c r="I237" s="98">
        <f t="shared" si="28"/>
        <v>314.05902000000003</v>
      </c>
      <c r="J237" s="99">
        <f t="shared" si="29"/>
        <v>0</v>
      </c>
      <c r="K237" s="2" t="s">
        <v>1045</v>
      </c>
      <c r="L237" s="36" t="s">
        <v>0</v>
      </c>
      <c r="M237" s="5">
        <f>S237+P237</f>
        <v>18.38</v>
      </c>
      <c r="N237" s="89">
        <v>16.928999999999998</v>
      </c>
      <c r="O237" s="90">
        <v>3.39</v>
      </c>
      <c r="P237" s="90">
        <v>1.43</v>
      </c>
      <c r="Q237" s="90">
        <v>0</v>
      </c>
      <c r="R237" s="90">
        <v>0</v>
      </c>
      <c r="S237" s="111">
        <f t="shared" si="32"/>
        <v>16.95</v>
      </c>
    </row>
    <row r="238" spans="1:31" ht="13.15" customHeight="1">
      <c r="A238" s="40">
        <f>SUBTOTAL(3,$B$18:B238)</f>
        <v>221</v>
      </c>
      <c r="B238" s="8">
        <v>696244205150</v>
      </c>
      <c r="C238" s="8" t="s">
        <v>741</v>
      </c>
      <c r="D238" s="138" t="s">
        <v>957</v>
      </c>
      <c r="E238" s="7">
        <v>40</v>
      </c>
      <c r="F238" s="31"/>
      <c r="G238" s="3">
        <v>24.8064</v>
      </c>
      <c r="H238" s="48">
        <f t="shared" si="31"/>
        <v>0</v>
      </c>
      <c r="I238" s="98">
        <f t="shared" si="28"/>
        <v>27.287040000000001</v>
      </c>
      <c r="J238" s="99">
        <f t="shared" si="29"/>
        <v>0</v>
      </c>
      <c r="K238" s="2" t="s">
        <v>1045</v>
      </c>
      <c r="L238" s="36" t="s">
        <v>0</v>
      </c>
      <c r="M238" s="5">
        <f>(S238+P238)+(Q238/4)</f>
        <v>1.6224999999999998</v>
      </c>
      <c r="N238" s="89">
        <v>1.35432</v>
      </c>
      <c r="O238" s="90">
        <v>3.39</v>
      </c>
      <c r="P238" s="90">
        <v>0.158</v>
      </c>
      <c r="Q238" s="90">
        <v>0.38600000000000001</v>
      </c>
      <c r="R238" s="90">
        <v>1.2E-2</v>
      </c>
      <c r="S238" s="111">
        <f t="shared" si="32"/>
        <v>1.3679999999999999</v>
      </c>
    </row>
    <row r="239" spans="1:31" ht="13.15" customHeight="1">
      <c r="A239" s="40">
        <f>SUBTOTAL(3,$B$18:B239)</f>
        <v>222</v>
      </c>
      <c r="B239" s="8">
        <v>696244205174</v>
      </c>
      <c r="C239" s="8" t="s">
        <v>742</v>
      </c>
      <c r="D239" s="138" t="s">
        <v>958</v>
      </c>
      <c r="E239" s="7">
        <v>100</v>
      </c>
      <c r="F239" s="31"/>
      <c r="G239" s="3">
        <v>62.403599999999997</v>
      </c>
      <c r="H239" s="3">
        <f t="shared" si="31"/>
        <v>0</v>
      </c>
      <c r="I239" s="98">
        <f t="shared" si="28"/>
        <v>68.643959999999993</v>
      </c>
      <c r="J239" s="99">
        <f t="shared" si="29"/>
        <v>0</v>
      </c>
      <c r="K239" s="2" t="s">
        <v>1045</v>
      </c>
      <c r="L239" s="36" t="s">
        <v>0</v>
      </c>
      <c r="M239" s="5">
        <f>(S239+P239)+(Q239/4)</f>
        <v>3.6564999999999999</v>
      </c>
      <c r="N239" s="89">
        <v>0</v>
      </c>
      <c r="O239" s="90">
        <v>3.39</v>
      </c>
      <c r="P239" s="90">
        <v>0.158</v>
      </c>
      <c r="Q239" s="90">
        <v>0.38600000000000001</v>
      </c>
      <c r="R239" s="90">
        <v>1.2E-2</v>
      </c>
      <c r="S239" s="111">
        <f t="shared" si="32"/>
        <v>3.4020000000000001</v>
      </c>
      <c r="W239" s="49"/>
      <c r="X239" s="50"/>
      <c r="Z239" s="51"/>
      <c r="AE239" s="3"/>
    </row>
    <row r="240" spans="1:31" ht="13.15" customHeight="1">
      <c r="A240" s="40">
        <f>SUBTOTAL(3,$B$18:B240)</f>
        <v>223</v>
      </c>
      <c r="B240" s="8">
        <v>696244205198</v>
      </c>
      <c r="C240" s="8" t="s">
        <v>743</v>
      </c>
      <c r="D240" s="138" t="s">
        <v>959</v>
      </c>
      <c r="E240" s="7">
        <v>400</v>
      </c>
      <c r="F240" s="31"/>
      <c r="G240" s="3">
        <v>242.16839999999999</v>
      </c>
      <c r="H240" s="48">
        <f t="shared" si="31"/>
        <v>0</v>
      </c>
      <c r="I240" s="98">
        <f t="shared" si="28"/>
        <v>266.38524000000001</v>
      </c>
      <c r="J240" s="99">
        <f t="shared" si="29"/>
        <v>0</v>
      </c>
      <c r="K240" s="2" t="s">
        <v>1045</v>
      </c>
      <c r="L240" s="36" t="s">
        <v>0</v>
      </c>
      <c r="M240" s="5">
        <f>S240+P240</f>
        <v>17.59</v>
      </c>
      <c r="N240" s="89">
        <v>16.086400000000001</v>
      </c>
      <c r="O240" s="90">
        <v>4.04</v>
      </c>
      <c r="P240" s="90">
        <v>1.43</v>
      </c>
      <c r="Q240" s="90">
        <v>0</v>
      </c>
      <c r="R240" s="90">
        <v>0</v>
      </c>
      <c r="S240" s="111">
        <f t="shared" si="32"/>
        <v>16.16</v>
      </c>
    </row>
    <row r="241" spans="1:31" ht="13.15" customHeight="1">
      <c r="A241" s="40">
        <f>SUBTOTAL(3,$B$18:B241)</f>
        <v>224</v>
      </c>
      <c r="B241" s="8">
        <v>696244205211</v>
      </c>
      <c r="C241" s="8" t="s">
        <v>744</v>
      </c>
      <c r="D241" s="138" t="s">
        <v>960</v>
      </c>
      <c r="E241" s="7">
        <v>40</v>
      </c>
      <c r="F241" s="31"/>
      <c r="G241" s="3">
        <v>31.936199999999999</v>
      </c>
      <c r="H241" s="48">
        <f t="shared" si="31"/>
        <v>0</v>
      </c>
      <c r="I241" s="98">
        <f t="shared" si="28"/>
        <v>35.129820000000002</v>
      </c>
      <c r="J241" s="99">
        <f t="shared" si="29"/>
        <v>0</v>
      </c>
      <c r="K241" s="2" t="s">
        <v>1045</v>
      </c>
      <c r="L241" s="36" t="s">
        <v>0</v>
      </c>
      <c r="M241" s="5">
        <f>(S241+P241)+(Q241/4)</f>
        <v>1.8824999999999998</v>
      </c>
      <c r="N241" s="89">
        <v>1.6086400000000003</v>
      </c>
      <c r="O241" s="90">
        <v>4.04</v>
      </c>
      <c r="P241" s="90">
        <v>0.158</v>
      </c>
      <c r="Q241" s="90">
        <v>0.38600000000000001</v>
      </c>
      <c r="R241" s="90">
        <v>1.2E-2</v>
      </c>
      <c r="S241" s="111">
        <f t="shared" si="32"/>
        <v>1.6279999999999999</v>
      </c>
    </row>
    <row r="242" spans="1:31" ht="13.15" customHeight="1">
      <c r="A242" s="40">
        <f>SUBTOTAL(3,$B$18:B242)</f>
        <v>225</v>
      </c>
      <c r="B242" s="8">
        <v>696244205235</v>
      </c>
      <c r="C242" s="8" t="s">
        <v>745</v>
      </c>
      <c r="D242" s="138" t="s">
        <v>961</v>
      </c>
      <c r="E242" s="7">
        <v>100</v>
      </c>
      <c r="F242" s="31"/>
      <c r="G242" s="3">
        <v>73.552199999999999</v>
      </c>
      <c r="H242" s="3">
        <f t="shared" si="31"/>
        <v>0</v>
      </c>
      <c r="I242" s="98">
        <f t="shared" si="28"/>
        <v>80.907420000000002</v>
      </c>
      <c r="J242" s="99">
        <f t="shared" si="29"/>
        <v>0</v>
      </c>
      <c r="K242" s="2" t="s">
        <v>1045</v>
      </c>
      <c r="L242" s="36" t="s">
        <v>0</v>
      </c>
      <c r="M242" s="5">
        <f>(S242+P242)+(Q242/4)</f>
        <v>4.3064999999999998</v>
      </c>
      <c r="N242" s="89">
        <v>0</v>
      </c>
      <c r="O242" s="90">
        <v>4.04</v>
      </c>
      <c r="P242" s="90">
        <v>0.158</v>
      </c>
      <c r="Q242" s="90">
        <v>0.38600000000000001</v>
      </c>
      <c r="R242" s="90">
        <v>1.2E-2</v>
      </c>
      <c r="S242" s="111">
        <f t="shared" si="32"/>
        <v>4.0519999999999996</v>
      </c>
      <c r="W242" s="49"/>
      <c r="X242" s="50"/>
      <c r="Z242" s="51"/>
      <c r="AE242" s="3"/>
    </row>
    <row r="243" spans="1:31" ht="13.15" customHeight="1">
      <c r="A243" s="40">
        <f>SUBTOTAL(3,$B$18:B243)</f>
        <v>226</v>
      </c>
      <c r="B243" s="8">
        <v>696244205259</v>
      </c>
      <c r="C243" s="8" t="s">
        <v>746</v>
      </c>
      <c r="D243" s="138" t="s">
        <v>962</v>
      </c>
      <c r="E243" s="7">
        <v>300</v>
      </c>
      <c r="F243" s="31"/>
      <c r="G243" s="3">
        <v>268.51499999999999</v>
      </c>
      <c r="H243" s="48">
        <f t="shared" si="31"/>
        <v>0</v>
      </c>
      <c r="I243" s="98">
        <f t="shared" si="28"/>
        <v>295.36649999999997</v>
      </c>
      <c r="J243" s="99">
        <f t="shared" si="29"/>
        <v>0</v>
      </c>
      <c r="K243" s="2" t="s">
        <v>1045</v>
      </c>
      <c r="L243" s="36" t="s">
        <v>0</v>
      </c>
      <c r="M243" s="5">
        <f>S243+P243</f>
        <v>16.130000000000003</v>
      </c>
      <c r="N243" s="89">
        <v>14.586000000000002</v>
      </c>
      <c r="O243" s="90">
        <v>4.9000000000000004</v>
      </c>
      <c r="P243" s="90">
        <v>1.43</v>
      </c>
      <c r="Q243" s="90">
        <v>0</v>
      </c>
      <c r="R243" s="90">
        <v>0</v>
      </c>
      <c r="S243" s="111">
        <f t="shared" si="32"/>
        <v>14.700000000000001</v>
      </c>
    </row>
    <row r="244" spans="1:31" ht="13.15" customHeight="1">
      <c r="A244" s="40">
        <f>SUBTOTAL(3,$B$18:B244)</f>
        <v>227</v>
      </c>
      <c r="B244" s="8">
        <v>696244205273</v>
      </c>
      <c r="C244" s="8" t="s">
        <v>747</v>
      </c>
      <c r="D244" s="138" t="s">
        <v>963</v>
      </c>
      <c r="E244" s="7">
        <v>40</v>
      </c>
      <c r="F244" s="31"/>
      <c r="G244" s="3">
        <v>47.858400000000003</v>
      </c>
      <c r="H244" s="48">
        <f t="shared" si="31"/>
        <v>0</v>
      </c>
      <c r="I244" s="98">
        <f t="shared" si="28"/>
        <v>52.644240000000003</v>
      </c>
      <c r="J244" s="99">
        <f t="shared" si="29"/>
        <v>0</v>
      </c>
      <c r="K244" s="2" t="s">
        <v>1045</v>
      </c>
      <c r="L244" s="36" t="s">
        <v>0</v>
      </c>
      <c r="M244" s="5">
        <f>(S244+P244)+(Q244/4)</f>
        <v>2.2264999999999997</v>
      </c>
      <c r="N244" s="89">
        <v>1.9448000000000005</v>
      </c>
      <c r="O244" s="90">
        <v>4.9000000000000004</v>
      </c>
      <c r="P244" s="90">
        <v>0.158</v>
      </c>
      <c r="Q244" s="90">
        <v>0.38600000000000001</v>
      </c>
      <c r="R244" s="90">
        <v>1.2E-2</v>
      </c>
      <c r="S244" s="111">
        <f t="shared" si="32"/>
        <v>1.972</v>
      </c>
    </row>
    <row r="245" spans="1:31" ht="13.15" customHeight="1">
      <c r="A245" s="40">
        <f>SUBTOTAL(3,$B$18:B245)</f>
        <v>228</v>
      </c>
      <c r="B245" s="8">
        <v>696244205310</v>
      </c>
      <c r="C245" s="8" t="s">
        <v>748</v>
      </c>
      <c r="D245" s="138" t="s">
        <v>964</v>
      </c>
      <c r="E245" s="7">
        <v>300</v>
      </c>
      <c r="F245" s="31"/>
      <c r="G245" s="3">
        <v>349.98239999999998</v>
      </c>
      <c r="H245" s="48">
        <f t="shared" si="31"/>
        <v>0</v>
      </c>
      <c r="I245" s="98">
        <f t="shared" si="28"/>
        <v>384.98063999999999</v>
      </c>
      <c r="J245" s="99">
        <f t="shared" si="29"/>
        <v>0</v>
      </c>
      <c r="K245" s="2" t="s">
        <v>1045</v>
      </c>
      <c r="L245" s="36" t="s">
        <v>0</v>
      </c>
      <c r="M245" s="5">
        <f>S245+P245</f>
        <v>18.71</v>
      </c>
      <c r="N245" s="89">
        <v>17.206199999999999</v>
      </c>
      <c r="O245" s="90">
        <v>5.76</v>
      </c>
      <c r="P245" s="90">
        <v>1.43</v>
      </c>
      <c r="Q245" s="90">
        <v>0</v>
      </c>
      <c r="R245" s="90">
        <v>0</v>
      </c>
      <c r="S245" s="111">
        <f t="shared" si="32"/>
        <v>17.28</v>
      </c>
    </row>
    <row r="246" spans="1:31" ht="13.15" customHeight="1">
      <c r="A246" s="40">
        <f>SUBTOTAL(3,$B$18:B246)</f>
        <v>229</v>
      </c>
      <c r="B246" s="8">
        <v>696244205334</v>
      </c>
      <c r="C246" s="8" t="s">
        <v>749</v>
      </c>
      <c r="D246" s="138" t="s">
        <v>965</v>
      </c>
      <c r="E246" s="7">
        <v>40</v>
      </c>
      <c r="F246" s="31"/>
      <c r="G246" s="3">
        <v>61.087800000000001</v>
      </c>
      <c r="H246" s="48">
        <f t="shared" si="31"/>
        <v>0</v>
      </c>
      <c r="I246" s="98">
        <f t="shared" si="28"/>
        <v>67.196579999999997</v>
      </c>
      <c r="J246" s="99">
        <f t="shared" si="29"/>
        <v>0</v>
      </c>
      <c r="K246" s="2" t="s">
        <v>1045</v>
      </c>
      <c r="L246" s="36" t="s">
        <v>0</v>
      </c>
      <c r="M246" s="5">
        <f>(S246+P246)+(Q246/4)</f>
        <v>2.5704999999999996</v>
      </c>
      <c r="N246" s="89">
        <v>2.2941600000000002</v>
      </c>
      <c r="O246" s="90">
        <v>5.76</v>
      </c>
      <c r="P246" s="90">
        <v>0.158</v>
      </c>
      <c r="Q246" s="90">
        <v>0.38600000000000001</v>
      </c>
      <c r="R246" s="90">
        <v>1.2E-2</v>
      </c>
      <c r="S246" s="111">
        <f t="shared" si="32"/>
        <v>2.3159999999999998</v>
      </c>
    </row>
    <row r="247" spans="1:31" ht="13.15" customHeight="1">
      <c r="A247" s="40">
        <f>SUBTOTAL(3,$B$18:B247)</f>
        <v>230</v>
      </c>
      <c r="B247" s="8">
        <v>696244205914</v>
      </c>
      <c r="C247" s="8" t="s">
        <v>1063</v>
      </c>
      <c r="D247" s="138" t="s">
        <v>1056</v>
      </c>
      <c r="E247" s="7">
        <v>350</v>
      </c>
      <c r="F247" s="31"/>
      <c r="G247" s="3">
        <v>228.45</v>
      </c>
      <c r="H247" s="48">
        <v>0</v>
      </c>
      <c r="I247" s="98">
        <f t="shared" si="28"/>
        <v>251.29499999999999</v>
      </c>
      <c r="J247" s="99">
        <f t="shared" si="29"/>
        <v>0</v>
      </c>
      <c r="K247" s="2">
        <v>40</v>
      </c>
      <c r="L247" s="36" t="s">
        <v>0</v>
      </c>
      <c r="M247" s="5"/>
      <c r="N247" s="89"/>
      <c r="P247" s="90"/>
      <c r="Q247" s="90"/>
      <c r="R247" s="90"/>
      <c r="S247" s="111"/>
    </row>
    <row r="248" spans="1:31" ht="13.15" customHeight="1">
      <c r="A248" s="40">
        <f>SUBTOTAL(3,$B$18:B248)</f>
        <v>231</v>
      </c>
      <c r="B248" s="8">
        <v>696244205938</v>
      </c>
      <c r="C248" s="8" t="s">
        <v>1064</v>
      </c>
      <c r="D248" s="138" t="s">
        <v>1057</v>
      </c>
      <c r="E248" s="7">
        <v>40</v>
      </c>
      <c r="F248" s="31"/>
      <c r="G248" s="3">
        <v>32.64</v>
      </c>
      <c r="H248" s="48">
        <v>0</v>
      </c>
      <c r="I248" s="98">
        <f t="shared" si="28"/>
        <v>35.904000000000003</v>
      </c>
      <c r="J248" s="99">
        <f t="shared" si="29"/>
        <v>0</v>
      </c>
      <c r="K248" s="2">
        <v>40</v>
      </c>
      <c r="L248" s="36" t="s">
        <v>0</v>
      </c>
      <c r="M248" s="5"/>
      <c r="N248" s="89"/>
      <c r="P248" s="90"/>
      <c r="Q248" s="90"/>
      <c r="R248" s="90"/>
      <c r="S248" s="111"/>
    </row>
    <row r="249" spans="1:31" ht="13.15" customHeight="1">
      <c r="A249" s="40">
        <f>SUBTOTAL(3,$B$18:B249)</f>
        <v>232</v>
      </c>
      <c r="B249" s="8">
        <v>696244206096</v>
      </c>
      <c r="C249" s="8" t="s">
        <v>1065</v>
      </c>
      <c r="D249" s="139" t="s">
        <v>1058</v>
      </c>
      <c r="E249" s="124">
        <v>300</v>
      </c>
      <c r="F249" s="74"/>
      <c r="G249" s="71">
        <v>291.33999999999997</v>
      </c>
      <c r="H249" s="71">
        <v>0</v>
      </c>
      <c r="I249" s="98">
        <f t="shared" si="28"/>
        <v>320.47399999999999</v>
      </c>
      <c r="J249" s="99">
        <f t="shared" si="29"/>
        <v>0</v>
      </c>
      <c r="K249" s="2">
        <v>40</v>
      </c>
      <c r="L249" s="103" t="s">
        <v>1059</v>
      </c>
      <c r="M249" s="5">
        <f>S249+P249</f>
        <v>16.808</v>
      </c>
      <c r="N249" s="89">
        <v>15.378000000000002</v>
      </c>
      <c r="O249" s="90">
        <v>5.1260000000000003</v>
      </c>
      <c r="P249" s="90">
        <v>1.43</v>
      </c>
      <c r="Q249" s="90">
        <v>0</v>
      </c>
      <c r="R249" s="90">
        <v>0</v>
      </c>
      <c r="S249" s="111">
        <f t="shared" ref="S249:S262" si="33">O249/100*E249+R249</f>
        <v>15.378</v>
      </c>
    </row>
    <row r="250" spans="1:31" ht="13.15" customHeight="1">
      <c r="A250" s="40">
        <f>SUBTOTAL(3,$B$18:B250)</f>
        <v>233</v>
      </c>
      <c r="B250" s="8">
        <v>696244206119</v>
      </c>
      <c r="C250" s="8" t="s">
        <v>1066</v>
      </c>
      <c r="D250" s="139" t="s">
        <v>1060</v>
      </c>
      <c r="E250" s="124">
        <v>40</v>
      </c>
      <c r="F250" s="74"/>
      <c r="G250" s="71">
        <v>48.56</v>
      </c>
      <c r="H250" s="71">
        <v>0</v>
      </c>
      <c r="I250" s="98">
        <f t="shared" si="28"/>
        <v>53.416000000000004</v>
      </c>
      <c r="J250" s="99">
        <f t="shared" si="29"/>
        <v>0</v>
      </c>
      <c r="K250" s="2">
        <v>40</v>
      </c>
      <c r="L250" s="103" t="s">
        <v>1059</v>
      </c>
      <c r="M250" s="5">
        <f>(S250+P250)+(Q250/4)</f>
        <v>2.3188999999999993</v>
      </c>
      <c r="N250" s="89">
        <v>2.0504000000000002</v>
      </c>
      <c r="O250" s="90">
        <v>5.1260000000000003</v>
      </c>
      <c r="P250" s="90">
        <v>0.158</v>
      </c>
      <c r="Q250" s="90">
        <v>0.38600000000000001</v>
      </c>
      <c r="R250" s="90">
        <v>1.4E-2</v>
      </c>
      <c r="S250" s="111">
        <f t="shared" si="33"/>
        <v>2.0643999999999996</v>
      </c>
    </row>
    <row r="251" spans="1:31" ht="13.15" customHeight="1">
      <c r="A251" s="40">
        <f>SUBTOTAL(3,$B$18:B251)</f>
        <v>234</v>
      </c>
      <c r="B251" s="8">
        <v>696244205495</v>
      </c>
      <c r="C251" s="8" t="s">
        <v>1067</v>
      </c>
      <c r="D251" s="139" t="s">
        <v>1061</v>
      </c>
      <c r="E251" s="124">
        <v>300</v>
      </c>
      <c r="F251" s="74"/>
      <c r="G251" s="71">
        <v>316.27</v>
      </c>
      <c r="H251" s="71">
        <v>0</v>
      </c>
      <c r="I251" s="98">
        <f t="shared" si="28"/>
        <v>347.89699999999999</v>
      </c>
      <c r="J251" s="99">
        <f t="shared" si="29"/>
        <v>0</v>
      </c>
      <c r="K251" s="2">
        <v>40</v>
      </c>
      <c r="L251" s="103" t="s">
        <v>1059</v>
      </c>
      <c r="M251" s="5">
        <f>S251+P251</f>
        <v>20.63</v>
      </c>
      <c r="N251" s="89">
        <v>19.2</v>
      </c>
      <c r="O251" s="90">
        <v>6.4</v>
      </c>
      <c r="P251" s="90">
        <v>1.43</v>
      </c>
      <c r="Q251" s="90">
        <v>0</v>
      </c>
      <c r="R251" s="90">
        <v>0</v>
      </c>
      <c r="S251" s="111">
        <f t="shared" si="33"/>
        <v>19.2</v>
      </c>
    </row>
    <row r="252" spans="1:31" ht="13.15" customHeight="1">
      <c r="A252" s="40">
        <f>SUBTOTAL(3,$B$18:B252)</f>
        <v>235</v>
      </c>
      <c r="B252" s="8">
        <v>696244205518</v>
      </c>
      <c r="C252" s="8" t="s">
        <v>1068</v>
      </c>
      <c r="D252" s="139" t="s">
        <v>1062</v>
      </c>
      <c r="E252" s="124">
        <v>40</v>
      </c>
      <c r="F252" s="74"/>
      <c r="G252" s="71">
        <v>53.16</v>
      </c>
      <c r="H252" s="71">
        <v>0</v>
      </c>
      <c r="I252" s="98">
        <f t="shared" si="28"/>
        <v>58.475999999999999</v>
      </c>
      <c r="J252" s="99">
        <f t="shared" si="29"/>
        <v>0</v>
      </c>
      <c r="K252" s="2">
        <v>40</v>
      </c>
      <c r="L252" s="103" t="s">
        <v>1059</v>
      </c>
      <c r="M252" s="5">
        <f>(S252+P252)+(Q252/4)</f>
        <v>2.8284999999999996</v>
      </c>
      <c r="N252" s="89">
        <v>2.56</v>
      </c>
      <c r="O252" s="90">
        <v>6.4</v>
      </c>
      <c r="P252" s="90">
        <v>0.158</v>
      </c>
      <c r="Q252" s="90">
        <v>0.38600000000000001</v>
      </c>
      <c r="R252" s="90">
        <v>1.4E-2</v>
      </c>
      <c r="S252" s="111">
        <f t="shared" si="33"/>
        <v>2.5739999999999998</v>
      </c>
    </row>
    <row r="253" spans="1:31" ht="13.15" customHeight="1">
      <c r="A253" s="40">
        <f>SUBTOTAL(3,$B$18:B253)</f>
        <v>236</v>
      </c>
      <c r="B253" s="8">
        <v>696244205556</v>
      </c>
      <c r="C253" s="8" t="s">
        <v>966</v>
      </c>
      <c r="D253" s="138" t="s">
        <v>967</v>
      </c>
      <c r="E253" s="12">
        <v>300</v>
      </c>
      <c r="F253" s="6"/>
      <c r="G253" s="48">
        <v>476.51</v>
      </c>
      <c r="H253" s="48">
        <f t="shared" si="31"/>
        <v>0</v>
      </c>
      <c r="I253" s="98">
        <f t="shared" si="28"/>
        <v>524.16099999999994</v>
      </c>
      <c r="J253" s="99">
        <f t="shared" si="29"/>
        <v>0</v>
      </c>
      <c r="K253" s="58" t="s">
        <v>1045</v>
      </c>
      <c r="L253" s="36" t="s">
        <v>0</v>
      </c>
      <c r="M253" s="5">
        <f>S253+P253</f>
        <v>20.63</v>
      </c>
      <c r="N253" s="89">
        <v>19.2</v>
      </c>
      <c r="O253" s="90">
        <v>6.4</v>
      </c>
      <c r="P253" s="90">
        <v>1.43</v>
      </c>
      <c r="Q253" s="90">
        <v>0</v>
      </c>
      <c r="R253" s="90">
        <v>0</v>
      </c>
      <c r="S253" s="111">
        <f t="shared" si="33"/>
        <v>19.2</v>
      </c>
    </row>
    <row r="254" spans="1:31" ht="13.15" customHeight="1">
      <c r="A254" s="40">
        <f>SUBTOTAL(3,$B$18:B254)</f>
        <v>237</v>
      </c>
      <c r="B254" s="8">
        <v>696244205570</v>
      </c>
      <c r="C254" s="8" t="s">
        <v>968</v>
      </c>
      <c r="D254" s="138" t="s">
        <v>969</v>
      </c>
      <c r="E254" s="12">
        <v>40</v>
      </c>
      <c r="F254" s="6"/>
      <c r="G254" s="48">
        <v>79.430000000000007</v>
      </c>
      <c r="H254" s="48">
        <f t="shared" si="31"/>
        <v>0</v>
      </c>
      <c r="I254" s="98">
        <f t="shared" si="28"/>
        <v>87.373000000000005</v>
      </c>
      <c r="J254" s="99">
        <f t="shared" si="29"/>
        <v>0</v>
      </c>
      <c r="K254" s="58" t="s">
        <v>1045</v>
      </c>
      <c r="L254" s="36" t="s">
        <v>0</v>
      </c>
      <c r="M254" s="5">
        <f>(S254+P254)+(Q254/4)</f>
        <v>2.8284999999999996</v>
      </c>
      <c r="N254" s="89">
        <v>2.56</v>
      </c>
      <c r="O254" s="90">
        <v>6.4</v>
      </c>
      <c r="P254" s="90">
        <v>0.158</v>
      </c>
      <c r="Q254" s="90">
        <v>0.38600000000000001</v>
      </c>
      <c r="R254" s="90">
        <v>1.4E-2</v>
      </c>
      <c r="S254" s="111">
        <f t="shared" si="33"/>
        <v>2.5739999999999998</v>
      </c>
    </row>
    <row r="255" spans="1:31" ht="13.15" customHeight="1">
      <c r="A255" s="40">
        <f>SUBTOTAL(3,$B$18:B255)</f>
        <v>238</v>
      </c>
      <c r="B255" s="8">
        <v>696244205617</v>
      </c>
      <c r="C255" s="8" t="s">
        <v>970</v>
      </c>
      <c r="D255" s="138" t="s">
        <v>971</v>
      </c>
      <c r="E255" s="12">
        <v>300</v>
      </c>
      <c r="F255" s="6"/>
      <c r="G255" s="48">
        <v>490.25</v>
      </c>
      <c r="H255" s="48">
        <f t="shared" si="31"/>
        <v>0</v>
      </c>
      <c r="I255" s="98">
        <f t="shared" si="28"/>
        <v>539.27499999999998</v>
      </c>
      <c r="J255" s="99">
        <f t="shared" si="29"/>
        <v>0</v>
      </c>
      <c r="K255" s="58" t="s">
        <v>1045</v>
      </c>
      <c r="L255" s="36" t="s">
        <v>0</v>
      </c>
      <c r="M255" s="5">
        <f>S255+P255</f>
        <v>24.305</v>
      </c>
      <c r="N255" s="89">
        <v>22.9878</v>
      </c>
      <c r="O255" s="90">
        <v>7.625</v>
      </c>
      <c r="P255" s="90">
        <v>1.43</v>
      </c>
      <c r="Q255" s="90">
        <v>0</v>
      </c>
      <c r="R255" s="90">
        <v>0</v>
      </c>
      <c r="S255" s="111">
        <f t="shared" si="33"/>
        <v>22.875</v>
      </c>
    </row>
    <row r="256" spans="1:31" ht="13.15" customHeight="1">
      <c r="A256" s="40">
        <f>SUBTOTAL(3,$B$18:B256)</f>
        <v>239</v>
      </c>
      <c r="B256" s="8">
        <v>696244205631</v>
      </c>
      <c r="C256" s="8" t="s">
        <v>972</v>
      </c>
      <c r="D256" s="138" t="s">
        <v>973</v>
      </c>
      <c r="E256" s="12">
        <v>40</v>
      </c>
      <c r="F256" s="6"/>
      <c r="G256" s="48">
        <v>81.489999999999995</v>
      </c>
      <c r="H256" s="48">
        <f t="shared" si="31"/>
        <v>0</v>
      </c>
      <c r="I256" s="98">
        <f t="shared" si="28"/>
        <v>89.638999999999996</v>
      </c>
      <c r="J256" s="99">
        <f t="shared" si="29"/>
        <v>0</v>
      </c>
      <c r="K256" s="58" t="s">
        <v>1045</v>
      </c>
      <c r="L256" s="36" t="s">
        <v>0</v>
      </c>
      <c r="M256" s="5">
        <f>(S256+P256)+(Q256/4)</f>
        <v>3.3184999999999993</v>
      </c>
      <c r="N256" s="89">
        <v>3.0650400000000002</v>
      </c>
      <c r="O256" s="90">
        <v>7.625</v>
      </c>
      <c r="P256" s="90">
        <v>0.158</v>
      </c>
      <c r="Q256" s="90">
        <v>0.38600000000000001</v>
      </c>
      <c r="R256" s="90">
        <v>1.4E-2</v>
      </c>
      <c r="S256" s="111">
        <f t="shared" si="33"/>
        <v>3.0639999999999996</v>
      </c>
    </row>
    <row r="257" spans="1:19" ht="13.15" customHeight="1">
      <c r="A257" s="40">
        <f>SUBTOTAL(3,$B$18:B257)</f>
        <v>240</v>
      </c>
      <c r="B257" s="8">
        <v>696244205679</v>
      </c>
      <c r="C257" s="8" t="s">
        <v>974</v>
      </c>
      <c r="D257" s="138" t="s">
        <v>975</v>
      </c>
      <c r="E257" s="12">
        <v>300</v>
      </c>
      <c r="F257" s="6"/>
      <c r="G257" s="3">
        <v>741.41</v>
      </c>
      <c r="H257" s="48">
        <f t="shared" si="31"/>
        <v>0</v>
      </c>
      <c r="I257" s="98">
        <f t="shared" si="28"/>
        <v>815.55099999999993</v>
      </c>
      <c r="J257" s="99">
        <f t="shared" si="29"/>
        <v>0</v>
      </c>
      <c r="K257" s="2" t="s">
        <v>1045</v>
      </c>
      <c r="L257" s="36" t="s">
        <v>0</v>
      </c>
      <c r="M257" s="5">
        <f>S257+P257</f>
        <v>31.310000000000002</v>
      </c>
      <c r="N257" s="89">
        <v>29.799000000000003</v>
      </c>
      <c r="O257" s="90">
        <v>9.9600000000000009</v>
      </c>
      <c r="P257" s="90">
        <v>1.43</v>
      </c>
      <c r="Q257" s="90">
        <v>0</v>
      </c>
      <c r="R257" s="90">
        <v>0</v>
      </c>
      <c r="S257" s="111">
        <f t="shared" si="33"/>
        <v>29.880000000000003</v>
      </c>
    </row>
    <row r="258" spans="1:19" ht="13.15" customHeight="1">
      <c r="A258" s="40">
        <f>SUBTOTAL(3,$B$18:B258)</f>
        <v>241</v>
      </c>
      <c r="B258" s="8">
        <v>696244205693</v>
      </c>
      <c r="C258" s="8" t="s">
        <v>976</v>
      </c>
      <c r="D258" s="138" t="s">
        <v>977</v>
      </c>
      <c r="E258" s="12">
        <v>40</v>
      </c>
      <c r="F258" s="6"/>
      <c r="G258" s="3">
        <v>123.99</v>
      </c>
      <c r="H258" s="48">
        <f t="shared" si="31"/>
        <v>0</v>
      </c>
      <c r="I258" s="98">
        <f t="shared" si="28"/>
        <v>136.38900000000001</v>
      </c>
      <c r="J258" s="99">
        <f t="shared" si="29"/>
        <v>0</v>
      </c>
      <c r="K258" s="2" t="s">
        <v>1045</v>
      </c>
      <c r="L258" s="36" t="s">
        <v>0</v>
      </c>
      <c r="M258" s="5">
        <f>(S258+P258)+(Q258/4)</f>
        <v>4.2525000000000004</v>
      </c>
      <c r="N258" s="89">
        <v>3.9732000000000003</v>
      </c>
      <c r="O258" s="90">
        <v>9.9600000000000009</v>
      </c>
      <c r="P258" s="90">
        <v>0.158</v>
      </c>
      <c r="Q258" s="90">
        <v>0.38600000000000001</v>
      </c>
      <c r="R258" s="90">
        <v>1.4E-2</v>
      </c>
      <c r="S258" s="111">
        <f t="shared" si="33"/>
        <v>3.9980000000000002</v>
      </c>
    </row>
    <row r="259" spans="1:19" ht="13.15" customHeight="1">
      <c r="A259" s="40">
        <f>SUBTOTAL(3,$B$18:B259)</f>
        <v>242</v>
      </c>
      <c r="B259" s="8">
        <v>696244205730</v>
      </c>
      <c r="C259" s="8" t="s">
        <v>978</v>
      </c>
      <c r="D259" s="138" t="s">
        <v>979</v>
      </c>
      <c r="E259" s="12">
        <v>300</v>
      </c>
      <c r="F259" s="6"/>
      <c r="G259" s="3">
        <v>1168.6400000000001</v>
      </c>
      <c r="H259" s="48">
        <f t="shared" si="31"/>
        <v>0</v>
      </c>
      <c r="I259" s="98">
        <f t="shared" si="28"/>
        <v>1285.5040000000001</v>
      </c>
      <c r="J259" s="99">
        <f t="shared" si="29"/>
        <v>0</v>
      </c>
      <c r="K259" s="2" t="s">
        <v>1045</v>
      </c>
      <c r="L259" s="36" t="s">
        <v>0</v>
      </c>
      <c r="M259" s="5">
        <f>S259+P259</f>
        <v>37.285000000000004</v>
      </c>
      <c r="N259" s="89">
        <v>36.319800000000001</v>
      </c>
      <c r="O259" s="90">
        <v>12.145</v>
      </c>
      <c r="P259" s="90">
        <v>0.85</v>
      </c>
      <c r="Q259" s="90">
        <v>0</v>
      </c>
      <c r="R259" s="90">
        <v>0</v>
      </c>
      <c r="S259" s="111">
        <f t="shared" si="33"/>
        <v>36.435000000000002</v>
      </c>
    </row>
    <row r="260" spans="1:19" ht="13.15" customHeight="1">
      <c r="A260" s="40">
        <f>SUBTOTAL(3,$B$18:B260)</f>
        <v>243</v>
      </c>
      <c r="B260" s="8">
        <v>696244205754</v>
      </c>
      <c r="C260" s="8" t="s">
        <v>980</v>
      </c>
      <c r="D260" s="138" t="s">
        <v>981</v>
      </c>
      <c r="E260" s="12">
        <v>40</v>
      </c>
      <c r="F260" s="6"/>
      <c r="G260" s="3">
        <v>213.21</v>
      </c>
      <c r="H260" s="48">
        <f t="shared" si="31"/>
        <v>0</v>
      </c>
      <c r="I260" s="98">
        <f t="shared" si="28"/>
        <v>234.53100000000001</v>
      </c>
      <c r="J260" s="99">
        <f t="shared" si="29"/>
        <v>0</v>
      </c>
      <c r="K260" s="2" t="s">
        <v>1045</v>
      </c>
      <c r="L260" s="36" t="s">
        <v>0</v>
      </c>
      <c r="M260" s="5">
        <f>S260+P260</f>
        <v>5.7220000000000004</v>
      </c>
      <c r="N260" s="89">
        <v>19.370560000000001</v>
      </c>
      <c r="O260" s="90">
        <v>12.145</v>
      </c>
      <c r="P260" s="90">
        <v>0.85</v>
      </c>
      <c r="Q260" s="90">
        <v>0</v>
      </c>
      <c r="R260" s="90">
        <v>1.4E-2</v>
      </c>
      <c r="S260" s="111">
        <f t="shared" si="33"/>
        <v>4.8720000000000008</v>
      </c>
    </row>
    <row r="261" spans="1:19" ht="13.15" customHeight="1">
      <c r="A261" s="40">
        <f>SUBTOTAL(3,$B$18:B261)</f>
        <v>244</v>
      </c>
      <c r="B261" s="8">
        <v>696244205792</v>
      </c>
      <c r="C261" s="8" t="s">
        <v>982</v>
      </c>
      <c r="D261" s="138" t="s">
        <v>983</v>
      </c>
      <c r="E261" s="12">
        <v>300</v>
      </c>
      <c r="F261" s="6"/>
      <c r="G261" s="3">
        <v>1350.82</v>
      </c>
      <c r="H261" s="48">
        <f t="shared" si="31"/>
        <v>0</v>
      </c>
      <c r="I261" s="98">
        <f t="shared" si="28"/>
        <v>1485.902</v>
      </c>
      <c r="J261" s="99">
        <f t="shared" si="29"/>
        <v>0</v>
      </c>
      <c r="K261" s="2" t="s">
        <v>1045</v>
      </c>
      <c r="L261" s="36" t="s">
        <v>0</v>
      </c>
      <c r="M261" s="5">
        <f>S261+P261</f>
        <v>43.985000000000007</v>
      </c>
      <c r="N261" s="89">
        <v>42.570000000000007</v>
      </c>
      <c r="O261" s="90">
        <v>14.355</v>
      </c>
      <c r="P261" s="90">
        <v>0.92</v>
      </c>
      <c r="Q261" s="90">
        <v>0</v>
      </c>
      <c r="R261" s="90">
        <v>0</v>
      </c>
      <c r="S261" s="111">
        <f t="shared" si="33"/>
        <v>43.065000000000005</v>
      </c>
    </row>
    <row r="262" spans="1:19" ht="13.15" customHeight="1">
      <c r="A262" s="40">
        <f>SUBTOTAL(3,$B$18:B262)</f>
        <v>245</v>
      </c>
      <c r="B262" s="8">
        <v>696244205815</v>
      </c>
      <c r="C262" s="8" t="s">
        <v>984</v>
      </c>
      <c r="D262" s="138" t="s">
        <v>985</v>
      </c>
      <c r="E262" s="12">
        <v>40</v>
      </c>
      <c r="F262" s="6"/>
      <c r="G262" s="3">
        <v>234.93</v>
      </c>
      <c r="H262" s="48">
        <f t="shared" si="31"/>
        <v>0</v>
      </c>
      <c r="I262" s="98">
        <f t="shared" si="28"/>
        <v>258.423</v>
      </c>
      <c r="J262" s="99">
        <f t="shared" si="29"/>
        <v>0</v>
      </c>
      <c r="K262" s="2" t="s">
        <v>1045</v>
      </c>
      <c r="L262" s="36" t="s">
        <v>0</v>
      </c>
      <c r="M262" s="5">
        <f>S262+P262</f>
        <v>6.676000000000001</v>
      </c>
      <c r="N262" s="89">
        <v>5.676000000000001</v>
      </c>
      <c r="O262" s="90">
        <v>14.355</v>
      </c>
      <c r="P262" s="90">
        <v>0.92</v>
      </c>
      <c r="Q262" s="90">
        <v>0</v>
      </c>
      <c r="R262" s="90">
        <v>1.4E-2</v>
      </c>
      <c r="S262" s="111">
        <f t="shared" si="33"/>
        <v>5.7560000000000011</v>
      </c>
    </row>
    <row r="263" spans="1:19" ht="13.15" customHeight="1">
      <c r="A263" s="40">
        <f>SUBTOTAL(3,$B$18:B263)</f>
        <v>246</v>
      </c>
      <c r="B263" s="32" t="s">
        <v>769</v>
      </c>
      <c r="C263" s="27"/>
      <c r="D263" s="27"/>
      <c r="E263" s="33"/>
      <c r="F263" s="27"/>
      <c r="G263" s="27"/>
      <c r="H263" s="28"/>
      <c r="I263" s="28"/>
      <c r="J263" s="28"/>
      <c r="K263" s="84" t="s">
        <v>1044</v>
      </c>
      <c r="L263" s="78"/>
      <c r="M263" s="30"/>
      <c r="N263" s="30"/>
      <c r="O263" s="30"/>
      <c r="P263" s="30"/>
      <c r="Q263" s="30"/>
      <c r="R263" s="30"/>
      <c r="S263" s="110"/>
    </row>
    <row r="264" spans="1:19" ht="13.15" customHeight="1">
      <c r="A264" s="40">
        <f>SUBTOTAL(3,$B$18:B264)</f>
        <v>247</v>
      </c>
      <c r="B264" s="8">
        <v>696244205433</v>
      </c>
      <c r="C264" s="1" t="s">
        <v>772</v>
      </c>
      <c r="D264" s="133" t="s">
        <v>770</v>
      </c>
      <c r="E264" s="44">
        <v>2500</v>
      </c>
      <c r="F264" s="6"/>
      <c r="G264" s="3">
        <v>764.73</v>
      </c>
      <c r="H264" s="3">
        <f t="shared" ref="H264:H296" si="34">(ROUND(G264*(1-$E$5)*(1-$G$5)*(1-$H$5),2)*F264)</f>
        <v>0</v>
      </c>
      <c r="I264" s="98">
        <f t="shared" si="28"/>
        <v>841.20299999999997</v>
      </c>
      <c r="J264" s="99">
        <f t="shared" si="29"/>
        <v>0</v>
      </c>
      <c r="K264" s="2" t="s">
        <v>1043</v>
      </c>
      <c r="L264" s="36" t="s">
        <v>0</v>
      </c>
      <c r="M264" s="5">
        <f t="shared" ref="M264:M273" si="35">S264+P264</f>
        <v>19.43</v>
      </c>
      <c r="N264" s="89">
        <v>21.252000000000002</v>
      </c>
      <c r="O264" s="90">
        <v>0.72</v>
      </c>
      <c r="P264" s="90">
        <v>1.43</v>
      </c>
      <c r="Q264" s="90">
        <v>0</v>
      </c>
      <c r="R264" s="90">
        <v>0</v>
      </c>
      <c r="S264" s="111">
        <f t="shared" ref="S264:S286" si="36">O264/100*E264+R264</f>
        <v>18</v>
      </c>
    </row>
    <row r="265" spans="1:19" ht="13.15" customHeight="1">
      <c r="A265" s="40">
        <f>SUBTOTAL(3,$B$18:B265)</f>
        <v>248</v>
      </c>
      <c r="B265" s="8">
        <v>696244205457</v>
      </c>
      <c r="C265" s="1" t="s">
        <v>773</v>
      </c>
      <c r="D265" s="133" t="s">
        <v>771</v>
      </c>
      <c r="E265" s="44">
        <v>40</v>
      </c>
      <c r="F265" s="6"/>
      <c r="G265" s="3">
        <v>16.829999999999998</v>
      </c>
      <c r="H265" s="3">
        <f t="shared" si="34"/>
        <v>0</v>
      </c>
      <c r="I265" s="98">
        <f t="shared" si="28"/>
        <v>18.512999999999998</v>
      </c>
      <c r="J265" s="99">
        <f t="shared" si="29"/>
        <v>0</v>
      </c>
      <c r="K265" s="2" t="s">
        <v>1043</v>
      </c>
      <c r="L265" s="36" t="s">
        <v>0</v>
      </c>
      <c r="M265" s="5">
        <f t="shared" si="35"/>
        <v>0.29799999999999999</v>
      </c>
      <c r="N265" s="89">
        <v>0.36959999999999998</v>
      </c>
      <c r="O265" s="90">
        <v>0.72</v>
      </c>
      <c r="R265" s="90">
        <v>0.01</v>
      </c>
      <c r="S265" s="111">
        <f t="shared" si="36"/>
        <v>0.29799999999999999</v>
      </c>
    </row>
    <row r="266" spans="1:19" ht="13.15" customHeight="1">
      <c r="A266" s="40">
        <f>SUBTOTAL(3,$B$18:B266)</f>
        <v>249</v>
      </c>
      <c r="B266" s="8">
        <v>696244205471</v>
      </c>
      <c r="C266" s="1" t="s">
        <v>774</v>
      </c>
      <c r="D266" s="133" t="s">
        <v>892</v>
      </c>
      <c r="E266" s="44">
        <v>510</v>
      </c>
      <c r="F266" s="6"/>
      <c r="G266" s="3">
        <v>161.86000000000001</v>
      </c>
      <c r="H266" s="3">
        <f t="shared" si="34"/>
        <v>0</v>
      </c>
      <c r="I266" s="98">
        <f t="shared" si="28"/>
        <v>178.04600000000002</v>
      </c>
      <c r="J266" s="99">
        <f t="shared" si="29"/>
        <v>0</v>
      </c>
      <c r="K266" s="2" t="s">
        <v>1043</v>
      </c>
      <c r="L266" s="36" t="s">
        <v>0</v>
      </c>
      <c r="M266" s="5">
        <f t="shared" si="35"/>
        <v>3.9459999999999997</v>
      </c>
      <c r="N266" s="89">
        <v>3.4372800000000003</v>
      </c>
      <c r="O266" s="90">
        <v>0.72</v>
      </c>
      <c r="P266" s="90">
        <v>0.26400000000000001</v>
      </c>
      <c r="Q266" s="90">
        <v>0.4</v>
      </c>
      <c r="R266" s="90">
        <v>0.01</v>
      </c>
      <c r="S266" s="111">
        <f t="shared" si="36"/>
        <v>3.6819999999999995</v>
      </c>
    </row>
    <row r="267" spans="1:19" ht="14.45" customHeight="1">
      <c r="A267" s="40">
        <f>SUBTOTAL(3,$B$18:B267)</f>
        <v>250</v>
      </c>
      <c r="B267" s="43">
        <v>696244203064</v>
      </c>
      <c r="C267" s="1" t="s">
        <v>448</v>
      </c>
      <c r="D267" s="133" t="s">
        <v>449</v>
      </c>
      <c r="E267" s="44">
        <v>2300</v>
      </c>
      <c r="F267" s="6"/>
      <c r="G267" s="3">
        <v>869.55</v>
      </c>
      <c r="H267" s="3">
        <f t="shared" si="34"/>
        <v>0</v>
      </c>
      <c r="I267" s="98">
        <f t="shared" si="28"/>
        <v>956.505</v>
      </c>
      <c r="J267" s="99">
        <f t="shared" si="29"/>
        <v>0</v>
      </c>
      <c r="K267" s="2" t="s">
        <v>1043</v>
      </c>
      <c r="L267" s="36" t="s">
        <v>0</v>
      </c>
      <c r="M267" s="5">
        <f t="shared" si="35"/>
        <v>17.989999999999998</v>
      </c>
      <c r="N267" s="89">
        <v>20.948399999999999</v>
      </c>
      <c r="O267" s="90">
        <v>0.72</v>
      </c>
      <c r="P267" s="90">
        <v>1.43</v>
      </c>
      <c r="Q267" s="90">
        <v>0</v>
      </c>
      <c r="R267" s="90">
        <v>0</v>
      </c>
      <c r="S267" s="111">
        <f t="shared" si="36"/>
        <v>16.559999999999999</v>
      </c>
    </row>
    <row r="268" spans="1:19" ht="13.15" customHeight="1">
      <c r="A268" s="40">
        <f>SUBTOTAL(3,$B$18:B268)</f>
        <v>251</v>
      </c>
      <c r="B268" s="43">
        <v>696244203088</v>
      </c>
      <c r="C268" s="1" t="s">
        <v>450</v>
      </c>
      <c r="D268" s="133" t="s">
        <v>451</v>
      </c>
      <c r="E268" s="44">
        <v>40</v>
      </c>
      <c r="F268" s="6"/>
      <c r="G268" s="3">
        <v>18.899999999999999</v>
      </c>
      <c r="H268" s="3">
        <f t="shared" si="34"/>
        <v>0</v>
      </c>
      <c r="I268" s="98">
        <f t="shared" si="28"/>
        <v>20.79</v>
      </c>
      <c r="J268" s="99">
        <f t="shared" si="29"/>
        <v>0</v>
      </c>
      <c r="K268" s="2" t="s">
        <v>1043</v>
      </c>
      <c r="L268" s="36" t="s">
        <v>0</v>
      </c>
      <c r="M268" s="5">
        <f t="shared" si="35"/>
        <v>0.29799999999999999</v>
      </c>
      <c r="N268" s="89">
        <v>0.36431999999999998</v>
      </c>
      <c r="O268" s="90">
        <v>0.72</v>
      </c>
      <c r="R268" s="90">
        <v>0.01</v>
      </c>
      <c r="S268" s="111">
        <f t="shared" si="36"/>
        <v>0.29799999999999999</v>
      </c>
    </row>
    <row r="269" spans="1:19" ht="14.45" customHeight="1">
      <c r="A269" s="40">
        <f>SUBTOTAL(3,$B$18:B269)</f>
        <v>252</v>
      </c>
      <c r="B269" s="43">
        <v>696244203101</v>
      </c>
      <c r="C269" s="1" t="s">
        <v>452</v>
      </c>
      <c r="D269" s="133" t="s">
        <v>893</v>
      </c>
      <c r="E269" s="44">
        <v>372</v>
      </c>
      <c r="F269" s="6"/>
      <c r="G269" s="3">
        <v>161.86000000000001</v>
      </c>
      <c r="H269" s="3">
        <f t="shared" si="34"/>
        <v>0</v>
      </c>
      <c r="I269" s="98">
        <f t="shared" si="28"/>
        <v>178.04600000000002</v>
      </c>
      <c r="J269" s="99">
        <f t="shared" si="29"/>
        <v>0</v>
      </c>
      <c r="K269" s="2" t="s">
        <v>1043</v>
      </c>
      <c r="L269" s="36" t="s">
        <v>0</v>
      </c>
      <c r="M269" s="5">
        <f t="shared" si="35"/>
        <v>2.9523999999999999</v>
      </c>
      <c r="N269" s="89">
        <v>2.5684999999999998</v>
      </c>
      <c r="O269" s="90">
        <v>0.72</v>
      </c>
      <c r="P269" s="90">
        <v>0.26400000000000001</v>
      </c>
      <c r="Q269" s="90">
        <v>0.4</v>
      </c>
      <c r="R269" s="90">
        <v>0.01</v>
      </c>
      <c r="S269" s="111">
        <f t="shared" si="36"/>
        <v>2.6883999999999997</v>
      </c>
    </row>
    <row r="270" spans="1:19" ht="13.15" customHeight="1">
      <c r="A270" s="40">
        <f>SUBTOTAL(3,$B$18:B270)</f>
        <v>253</v>
      </c>
      <c r="B270" s="8">
        <v>696244204689</v>
      </c>
      <c r="C270" s="1" t="s">
        <v>409</v>
      </c>
      <c r="D270" s="133" t="s">
        <v>637</v>
      </c>
      <c r="E270" s="7">
        <v>800</v>
      </c>
      <c r="F270" s="31"/>
      <c r="G270" s="3">
        <v>563.16750000000002</v>
      </c>
      <c r="H270" s="3">
        <f t="shared" si="34"/>
        <v>0</v>
      </c>
      <c r="I270" s="98">
        <f t="shared" si="28"/>
        <v>619.48424999999997</v>
      </c>
      <c r="J270" s="99">
        <f t="shared" si="29"/>
        <v>0</v>
      </c>
      <c r="K270" s="2" t="s">
        <v>1043</v>
      </c>
      <c r="L270" s="36" t="s">
        <v>0</v>
      </c>
      <c r="M270" s="5">
        <f t="shared" si="35"/>
        <v>14.383599999999998</v>
      </c>
      <c r="N270" s="89">
        <v>12.9536</v>
      </c>
      <c r="O270" s="90">
        <v>1.6192</v>
      </c>
      <c r="P270" s="90">
        <v>1.43</v>
      </c>
      <c r="Q270" s="90">
        <v>0</v>
      </c>
      <c r="R270" s="90">
        <v>0</v>
      </c>
      <c r="S270" s="111">
        <f t="shared" si="36"/>
        <v>12.953599999999998</v>
      </c>
    </row>
    <row r="271" spans="1:19" ht="14.45" customHeight="1">
      <c r="A271" s="40">
        <f>SUBTOTAL(3,$B$18:B271)</f>
        <v>254</v>
      </c>
      <c r="B271" s="8">
        <v>696244204702</v>
      </c>
      <c r="C271" s="1" t="s">
        <v>410</v>
      </c>
      <c r="D271" s="133" t="s">
        <v>638</v>
      </c>
      <c r="E271" s="7">
        <v>40</v>
      </c>
      <c r="F271" s="31"/>
      <c r="G271" s="3">
        <v>35.206500000000005</v>
      </c>
      <c r="H271" s="3">
        <f t="shared" si="34"/>
        <v>0</v>
      </c>
      <c r="I271" s="98">
        <f t="shared" si="28"/>
        <v>38.727150000000009</v>
      </c>
      <c r="J271" s="99">
        <f t="shared" si="29"/>
        <v>0</v>
      </c>
      <c r="K271" s="2" t="s">
        <v>1043</v>
      </c>
      <c r="L271" s="36" t="s">
        <v>0</v>
      </c>
      <c r="M271" s="5">
        <f t="shared" si="35"/>
        <v>0.73567999999999989</v>
      </c>
      <c r="N271" s="89">
        <v>0.64770000000000005</v>
      </c>
      <c r="O271" s="90">
        <v>1.6192</v>
      </c>
      <c r="P271" s="90">
        <v>7.8E-2</v>
      </c>
      <c r="Q271" s="90">
        <v>0.22800000000000001</v>
      </c>
      <c r="R271" s="90">
        <v>0.01</v>
      </c>
      <c r="S271" s="111">
        <f t="shared" si="36"/>
        <v>0.65767999999999993</v>
      </c>
    </row>
    <row r="272" spans="1:19" ht="14.45" customHeight="1">
      <c r="A272" s="40">
        <f>SUBTOTAL(3,$B$18:B272)</f>
        <v>255</v>
      </c>
      <c r="B272" s="8">
        <v>696244204726</v>
      </c>
      <c r="C272" s="1" t="s">
        <v>411</v>
      </c>
      <c r="D272" s="133" t="s">
        <v>894</v>
      </c>
      <c r="E272" s="7">
        <v>220</v>
      </c>
      <c r="F272" s="31"/>
      <c r="G272" s="3">
        <v>169.95300000000003</v>
      </c>
      <c r="H272" s="3">
        <f t="shared" si="34"/>
        <v>0</v>
      </c>
      <c r="I272" s="98">
        <f t="shared" si="28"/>
        <v>186.94830000000005</v>
      </c>
      <c r="J272" s="99">
        <f t="shared" si="29"/>
        <v>0</v>
      </c>
      <c r="K272" s="2" t="s">
        <v>1043</v>
      </c>
      <c r="L272" s="36" t="s">
        <v>0</v>
      </c>
      <c r="M272" s="5">
        <f t="shared" si="35"/>
        <v>3.8362399999999992</v>
      </c>
      <c r="N272" s="89">
        <v>3.5621999999999998</v>
      </c>
      <c r="O272" s="90">
        <v>1.6192</v>
      </c>
      <c r="P272" s="90">
        <v>0.26400000000000001</v>
      </c>
      <c r="Q272" s="90">
        <v>0.4</v>
      </c>
      <c r="R272" s="90">
        <v>0.01</v>
      </c>
      <c r="S272" s="111">
        <f t="shared" si="36"/>
        <v>3.5722399999999994</v>
      </c>
    </row>
    <row r="273" spans="1:20" ht="14.45" customHeight="1">
      <c r="A273" s="40">
        <f>SUBTOTAL(3,$B$18:B273)</f>
        <v>256</v>
      </c>
      <c r="B273" s="8">
        <v>696244200339</v>
      </c>
      <c r="C273" s="1" t="s">
        <v>149</v>
      </c>
      <c r="D273" s="133" t="s">
        <v>639</v>
      </c>
      <c r="E273" s="7">
        <v>600</v>
      </c>
      <c r="F273" s="31"/>
      <c r="G273" s="3">
        <v>605.96550000000002</v>
      </c>
      <c r="H273" s="3">
        <f t="shared" si="34"/>
        <v>0</v>
      </c>
      <c r="I273" s="98">
        <f t="shared" si="28"/>
        <v>666.56205</v>
      </c>
      <c r="J273" s="99">
        <f t="shared" si="29"/>
        <v>0</v>
      </c>
      <c r="K273" s="2" t="s">
        <v>1045</v>
      </c>
      <c r="L273" s="36" t="s">
        <v>0</v>
      </c>
      <c r="M273" s="5">
        <f t="shared" si="35"/>
        <v>18.229999999999997</v>
      </c>
      <c r="N273" s="89">
        <v>18.348000000000003</v>
      </c>
      <c r="O273" s="90">
        <v>2.8</v>
      </c>
      <c r="P273" s="90">
        <v>1.43</v>
      </c>
      <c r="Q273" s="90">
        <v>0</v>
      </c>
      <c r="R273" s="90">
        <v>0</v>
      </c>
      <c r="S273" s="113">
        <f t="shared" si="36"/>
        <v>16.799999999999997</v>
      </c>
      <c r="T273" s="3"/>
    </row>
    <row r="274" spans="1:20" ht="13.15" customHeight="1">
      <c r="A274" s="40">
        <f>SUBTOTAL(3,$B$18:B274)</f>
        <v>257</v>
      </c>
      <c r="B274" s="8">
        <v>696244200438</v>
      </c>
      <c r="C274" s="1" t="s">
        <v>148</v>
      </c>
      <c r="D274" s="133" t="s">
        <v>640</v>
      </c>
      <c r="E274" s="7">
        <v>40</v>
      </c>
      <c r="F274" s="31"/>
      <c r="G274" s="3">
        <v>51.744000000000007</v>
      </c>
      <c r="H274" s="3">
        <f t="shared" si="34"/>
        <v>0</v>
      </c>
      <c r="I274" s="98">
        <f t="shared" si="28"/>
        <v>56.918400000000005</v>
      </c>
      <c r="J274" s="99">
        <f t="shared" si="29"/>
        <v>0</v>
      </c>
      <c r="K274" s="2" t="s">
        <v>1045</v>
      </c>
      <c r="L274" s="36" t="s">
        <v>0</v>
      </c>
      <c r="M274" s="5">
        <f>(S274+P274)+(Q274/4)</f>
        <v>1.3864999999999998</v>
      </c>
      <c r="N274" s="89">
        <v>1.2232000000000001</v>
      </c>
      <c r="O274" s="90">
        <v>2.8</v>
      </c>
      <c r="P274" s="90">
        <v>0.158</v>
      </c>
      <c r="Q274" s="90">
        <v>0.38600000000000001</v>
      </c>
      <c r="R274" s="90">
        <v>1.2E-2</v>
      </c>
      <c r="S274" s="113">
        <f t="shared" si="36"/>
        <v>1.1319999999999999</v>
      </c>
      <c r="T274" s="3"/>
    </row>
    <row r="275" spans="1:20" ht="13.15" customHeight="1">
      <c r="A275" s="40">
        <f>SUBTOTAL(3,$B$18:B275)</f>
        <v>258</v>
      </c>
      <c r="B275" s="8">
        <v>696244200445</v>
      </c>
      <c r="C275" s="1" t="s">
        <v>1103</v>
      </c>
      <c r="D275" s="133" t="s">
        <v>1098</v>
      </c>
      <c r="E275" s="7">
        <v>8</v>
      </c>
      <c r="F275" s="31"/>
      <c r="G275" s="3">
        <v>17.079999999999998</v>
      </c>
      <c r="H275" s="3">
        <f t="shared" si="34"/>
        <v>0</v>
      </c>
      <c r="I275" s="98">
        <f t="shared" si="28"/>
        <v>18.787999999999997</v>
      </c>
      <c r="J275" s="99">
        <f t="shared" si="29"/>
        <v>0</v>
      </c>
      <c r="L275" s="36" t="s">
        <v>0</v>
      </c>
      <c r="M275" s="5"/>
      <c r="N275" s="89"/>
      <c r="P275" s="90"/>
      <c r="Q275" s="90"/>
      <c r="R275" s="90"/>
      <c r="S275" s="113"/>
      <c r="T275" s="3"/>
    </row>
    <row r="276" spans="1:20" ht="14.45" customHeight="1">
      <c r="A276" s="40">
        <f>SUBTOTAL(3,$B$18:B276)</f>
        <v>259</v>
      </c>
      <c r="B276" s="8">
        <v>696244200346</v>
      </c>
      <c r="C276" s="1" t="s">
        <v>147</v>
      </c>
      <c r="D276" s="133" t="s">
        <v>641</v>
      </c>
      <c r="E276" s="7">
        <v>500</v>
      </c>
      <c r="F276" s="31"/>
      <c r="G276" s="3">
        <v>641.23500000000013</v>
      </c>
      <c r="H276" s="3">
        <f t="shared" si="34"/>
        <v>0</v>
      </c>
      <c r="I276" s="98">
        <f t="shared" si="28"/>
        <v>705.35850000000016</v>
      </c>
      <c r="J276" s="99">
        <f t="shared" si="29"/>
        <v>0</v>
      </c>
      <c r="K276" s="2" t="s">
        <v>1045</v>
      </c>
      <c r="L276" s="36" t="s">
        <v>0</v>
      </c>
      <c r="M276" s="5">
        <f>S276+P276</f>
        <v>17.93</v>
      </c>
      <c r="N276" s="89">
        <v>17.600000000000001</v>
      </c>
      <c r="O276" s="90">
        <v>3.3</v>
      </c>
      <c r="P276" s="90">
        <v>1.43</v>
      </c>
      <c r="Q276" s="90">
        <v>0</v>
      </c>
      <c r="R276" s="90">
        <v>0</v>
      </c>
      <c r="S276" s="113">
        <f t="shared" si="36"/>
        <v>16.5</v>
      </c>
      <c r="T276" s="3"/>
    </row>
    <row r="277" spans="1:20" ht="13.15" customHeight="1">
      <c r="A277" s="40">
        <f>SUBTOTAL(3,$B$18:B277)</f>
        <v>260</v>
      </c>
      <c r="B277" s="8">
        <v>696244200384</v>
      </c>
      <c r="C277" s="1" t="s">
        <v>146</v>
      </c>
      <c r="D277" s="133" t="s">
        <v>642</v>
      </c>
      <c r="E277" s="7">
        <v>40</v>
      </c>
      <c r="F277" s="31"/>
      <c r="G277" s="3">
        <v>66.507000000000005</v>
      </c>
      <c r="H277" s="3">
        <f t="shared" si="34"/>
        <v>0</v>
      </c>
      <c r="I277" s="98">
        <f t="shared" si="28"/>
        <v>73.157700000000006</v>
      </c>
      <c r="J277" s="99">
        <f t="shared" si="29"/>
        <v>0</v>
      </c>
      <c r="K277" s="2" t="s">
        <v>1045</v>
      </c>
      <c r="L277" s="36" t="s">
        <v>0</v>
      </c>
      <c r="M277" s="5">
        <f>(S277+P277)+(Q277/4)</f>
        <v>1.5865</v>
      </c>
      <c r="N277" s="89">
        <v>1.4080000000000001</v>
      </c>
      <c r="O277" s="90">
        <v>3.3</v>
      </c>
      <c r="P277" s="90">
        <v>0.158</v>
      </c>
      <c r="Q277" s="90">
        <v>0.38600000000000001</v>
      </c>
      <c r="R277" s="90">
        <v>1.2E-2</v>
      </c>
      <c r="S277" s="113">
        <f t="shared" si="36"/>
        <v>1.3320000000000001</v>
      </c>
      <c r="T277" s="3"/>
    </row>
    <row r="278" spans="1:20" ht="13.15" customHeight="1">
      <c r="A278" s="40">
        <f>SUBTOTAL(3,$B$18:B278)</f>
        <v>261</v>
      </c>
      <c r="B278" s="8">
        <v>696244200544</v>
      </c>
      <c r="C278" s="1" t="s">
        <v>1104</v>
      </c>
      <c r="D278" s="133" t="s">
        <v>1099</v>
      </c>
      <c r="E278" s="7">
        <v>8</v>
      </c>
      <c r="F278" s="31"/>
      <c r="G278" s="3">
        <v>21.78</v>
      </c>
      <c r="H278" s="3">
        <f t="shared" si="34"/>
        <v>0</v>
      </c>
      <c r="I278" s="98">
        <f t="shared" si="28"/>
        <v>23.958000000000002</v>
      </c>
      <c r="J278" s="99">
        <f t="shared" si="29"/>
        <v>0</v>
      </c>
      <c r="L278" s="36" t="s">
        <v>0</v>
      </c>
      <c r="M278" s="5"/>
      <c r="N278" s="89"/>
      <c r="P278" s="90"/>
      <c r="Q278" s="90"/>
      <c r="R278" s="90"/>
      <c r="S278" s="113"/>
      <c r="T278" s="3"/>
    </row>
    <row r="279" spans="1:20" ht="13.15" customHeight="1">
      <c r="A279" s="40">
        <f>SUBTOTAL(3,$B$18:B279)</f>
        <v>262</v>
      </c>
      <c r="B279" s="8">
        <v>696244200353</v>
      </c>
      <c r="C279" s="1" t="s">
        <v>145</v>
      </c>
      <c r="D279" s="133" t="s">
        <v>643</v>
      </c>
      <c r="E279" s="7">
        <v>400</v>
      </c>
      <c r="F279" s="31"/>
      <c r="G279" s="3">
        <v>621.35850000000005</v>
      </c>
      <c r="H279" s="3">
        <f t="shared" si="34"/>
        <v>0</v>
      </c>
      <c r="I279" s="98">
        <f t="shared" si="28"/>
        <v>683.49435000000005</v>
      </c>
      <c r="J279" s="99">
        <f t="shared" si="29"/>
        <v>0</v>
      </c>
      <c r="K279" s="2" t="s">
        <v>1045</v>
      </c>
      <c r="L279" s="36" t="s">
        <v>0</v>
      </c>
      <c r="M279" s="5">
        <f>S279+P279</f>
        <v>19.190000000000001</v>
      </c>
      <c r="N279" s="89">
        <v>17.687999999999999</v>
      </c>
      <c r="O279" s="90">
        <v>4.4400000000000004</v>
      </c>
      <c r="P279" s="90">
        <v>1.43</v>
      </c>
      <c r="Q279" s="90">
        <v>0</v>
      </c>
      <c r="R279" s="90">
        <v>0</v>
      </c>
      <c r="S279" s="113">
        <f t="shared" si="36"/>
        <v>17.760000000000002</v>
      </c>
      <c r="T279" s="3"/>
    </row>
    <row r="280" spans="1:20" ht="12.75">
      <c r="A280" s="40">
        <f>SUBTOTAL(3,$B$18:B280)</f>
        <v>263</v>
      </c>
      <c r="B280" s="8">
        <v>696244200391</v>
      </c>
      <c r="C280" s="1" t="s">
        <v>144</v>
      </c>
      <c r="D280" s="133" t="s">
        <v>644</v>
      </c>
      <c r="E280" s="7">
        <v>40</v>
      </c>
      <c r="F280" s="31"/>
      <c r="G280" s="3">
        <v>81.291000000000011</v>
      </c>
      <c r="H280" s="3">
        <f t="shared" si="34"/>
        <v>0</v>
      </c>
      <c r="I280" s="98">
        <f t="shared" si="28"/>
        <v>89.420100000000019</v>
      </c>
      <c r="J280" s="99">
        <f t="shared" si="29"/>
        <v>0</v>
      </c>
      <c r="K280" s="2" t="s">
        <v>1045</v>
      </c>
      <c r="L280" s="36" t="s">
        <v>0</v>
      </c>
      <c r="M280" s="5">
        <f>(S280+P280)+(Q280/4)</f>
        <v>2.0265</v>
      </c>
      <c r="N280" s="89">
        <v>1.7688000000000001</v>
      </c>
      <c r="O280" s="90">
        <v>4.4000000000000004</v>
      </c>
      <c r="P280" s="90">
        <v>0.158</v>
      </c>
      <c r="Q280" s="90">
        <v>0.38600000000000001</v>
      </c>
      <c r="R280" s="90">
        <v>1.2E-2</v>
      </c>
      <c r="S280" s="111">
        <f t="shared" si="36"/>
        <v>1.7720000000000002</v>
      </c>
      <c r="T280" s="3"/>
    </row>
    <row r="281" spans="1:20" ht="12.75">
      <c r="A281" s="40">
        <f>SUBTOTAL(3,$B$18:B281)</f>
        <v>264</v>
      </c>
      <c r="B281" s="8">
        <v>696244200704</v>
      </c>
      <c r="C281" s="1" t="s">
        <v>1107</v>
      </c>
      <c r="D281" s="133" t="s">
        <v>1101</v>
      </c>
      <c r="E281" s="7">
        <v>8</v>
      </c>
      <c r="F281" s="31"/>
      <c r="G281" s="3">
        <v>26.12</v>
      </c>
      <c r="H281" s="3">
        <f t="shared" si="34"/>
        <v>0</v>
      </c>
      <c r="I281" s="98">
        <f t="shared" si="28"/>
        <v>28.731999999999999</v>
      </c>
      <c r="J281" s="99">
        <f t="shared" si="29"/>
        <v>0</v>
      </c>
      <c r="L281" s="36" t="s">
        <v>0</v>
      </c>
      <c r="M281" s="5"/>
      <c r="N281" s="89"/>
      <c r="P281" s="90"/>
      <c r="Q281" s="90"/>
      <c r="R281" s="90"/>
      <c r="S281" s="111"/>
      <c r="T281" s="3"/>
    </row>
    <row r="282" spans="1:20" ht="12.75">
      <c r="A282" s="40">
        <f>SUBTOTAL(3,$B$18:B282)</f>
        <v>265</v>
      </c>
      <c r="B282" s="8">
        <v>696244200360</v>
      </c>
      <c r="C282" s="1" t="s">
        <v>143</v>
      </c>
      <c r="D282" s="133" t="s">
        <v>645</v>
      </c>
      <c r="E282" s="7">
        <v>300</v>
      </c>
      <c r="F282" s="31"/>
      <c r="G282" s="3">
        <v>867.21600000000001</v>
      </c>
      <c r="H282" s="3">
        <f t="shared" si="34"/>
        <v>0</v>
      </c>
      <c r="I282" s="98">
        <f t="shared" si="28"/>
        <v>953.93759999999997</v>
      </c>
      <c r="J282" s="99">
        <f t="shared" si="29"/>
        <v>0</v>
      </c>
      <c r="K282" s="2" t="s">
        <v>1045</v>
      </c>
      <c r="L282" s="36" t="s">
        <v>0</v>
      </c>
      <c r="M282" s="5">
        <f>S282+P282</f>
        <v>17.3</v>
      </c>
      <c r="N282" s="89">
        <v>15.840000000000002</v>
      </c>
      <c r="O282" s="90">
        <v>5.29</v>
      </c>
      <c r="P282" s="90">
        <v>1.43</v>
      </c>
      <c r="Q282" s="90">
        <v>0</v>
      </c>
      <c r="R282" s="90">
        <v>0</v>
      </c>
      <c r="S282" s="111">
        <f t="shared" si="36"/>
        <v>15.870000000000001</v>
      </c>
      <c r="T282" s="3"/>
    </row>
    <row r="283" spans="1:20" ht="12.75">
      <c r="A283" s="40">
        <f>SUBTOTAL(3,$B$18:B283)</f>
        <v>266</v>
      </c>
      <c r="B283" s="8">
        <v>696244200865</v>
      </c>
      <c r="C283" s="1" t="s">
        <v>142</v>
      </c>
      <c r="D283" s="133" t="s">
        <v>646</v>
      </c>
      <c r="E283" s="7">
        <v>40</v>
      </c>
      <c r="F283" s="31"/>
      <c r="G283" s="3">
        <v>127.134</v>
      </c>
      <c r="H283" s="3">
        <f t="shared" si="34"/>
        <v>0</v>
      </c>
      <c r="I283" s="98">
        <f t="shared" si="28"/>
        <v>139.84739999999999</v>
      </c>
      <c r="J283" s="99">
        <f t="shared" si="29"/>
        <v>0</v>
      </c>
      <c r="K283" s="2" t="s">
        <v>1045</v>
      </c>
      <c r="L283" s="36" t="s">
        <v>0</v>
      </c>
      <c r="M283" s="5">
        <f>(S283+P283)+(Q283/4)</f>
        <v>2.3824999999999998</v>
      </c>
      <c r="N283" s="89">
        <v>2.1120000000000001</v>
      </c>
      <c r="O283" s="90">
        <v>5.29</v>
      </c>
      <c r="P283" s="90">
        <v>0.158</v>
      </c>
      <c r="Q283" s="90">
        <v>0.38600000000000001</v>
      </c>
      <c r="R283" s="90">
        <v>1.2E-2</v>
      </c>
      <c r="S283" s="111">
        <f t="shared" si="36"/>
        <v>2.1280000000000001</v>
      </c>
      <c r="T283" s="3"/>
    </row>
    <row r="284" spans="1:20" ht="12.75">
      <c r="A284" s="40">
        <f>SUBTOTAL(3,$B$18:B284)</f>
        <v>267</v>
      </c>
      <c r="B284" s="8">
        <v>696244200872</v>
      </c>
      <c r="C284" s="1" t="s">
        <v>1106</v>
      </c>
      <c r="D284" s="133" t="s">
        <v>1102</v>
      </c>
      <c r="E284" s="7">
        <v>8</v>
      </c>
      <c r="F284" s="31"/>
      <c r="G284" s="3">
        <v>32.18</v>
      </c>
      <c r="H284" s="3">
        <f t="shared" si="34"/>
        <v>0</v>
      </c>
      <c r="I284" s="98">
        <f t="shared" si="28"/>
        <v>35.397999999999996</v>
      </c>
      <c r="J284" s="99">
        <f t="shared" si="29"/>
        <v>0</v>
      </c>
      <c r="L284" s="36" t="s">
        <v>0</v>
      </c>
      <c r="M284" s="5"/>
      <c r="N284" s="89"/>
      <c r="P284" s="90"/>
      <c r="Q284" s="90"/>
      <c r="R284" s="90"/>
      <c r="S284" s="111"/>
      <c r="T284" s="3"/>
    </row>
    <row r="285" spans="1:20" ht="12.75">
      <c r="A285" s="40">
        <f>SUBTOTAL(3,$B$18:B285)</f>
        <v>268</v>
      </c>
      <c r="B285" s="8">
        <v>696244200377</v>
      </c>
      <c r="C285" s="1" t="s">
        <v>141</v>
      </c>
      <c r="D285" s="133" t="s">
        <v>647</v>
      </c>
      <c r="E285" s="7">
        <v>300</v>
      </c>
      <c r="F285" s="31"/>
      <c r="G285" s="3">
        <v>887.06100000000004</v>
      </c>
      <c r="H285" s="3">
        <f t="shared" si="34"/>
        <v>0</v>
      </c>
      <c r="I285" s="98">
        <f t="shared" si="28"/>
        <v>975.76710000000003</v>
      </c>
      <c r="J285" s="99">
        <f t="shared" si="29"/>
        <v>0</v>
      </c>
      <c r="K285" s="2" t="s">
        <v>1045</v>
      </c>
      <c r="L285" s="36" t="s">
        <v>0</v>
      </c>
      <c r="M285" s="5">
        <f>S285+P285</f>
        <v>20.164999999999999</v>
      </c>
      <c r="N285" s="89">
        <v>18.651600000000002</v>
      </c>
      <c r="O285" s="90">
        <v>6.2450000000000001</v>
      </c>
      <c r="P285" s="90">
        <v>1.43</v>
      </c>
      <c r="Q285" s="90">
        <v>0</v>
      </c>
      <c r="R285" s="90">
        <v>0</v>
      </c>
      <c r="S285" s="111">
        <f t="shared" si="36"/>
        <v>18.734999999999999</v>
      </c>
      <c r="T285" s="3"/>
    </row>
    <row r="286" spans="1:20" ht="12.75">
      <c r="A286" s="40">
        <f>SUBTOTAL(3,$B$18:B286)</f>
        <v>269</v>
      </c>
      <c r="B286" s="8">
        <v>696244200407</v>
      </c>
      <c r="C286" s="1" t="s">
        <v>140</v>
      </c>
      <c r="D286" s="133" t="s">
        <v>648</v>
      </c>
      <c r="E286" s="7">
        <v>40</v>
      </c>
      <c r="F286" s="31"/>
      <c r="G286" s="3">
        <v>132.006</v>
      </c>
      <c r="H286" s="3">
        <f t="shared" si="34"/>
        <v>0</v>
      </c>
      <c r="I286" s="98">
        <f t="shared" si="28"/>
        <v>145.20660000000001</v>
      </c>
      <c r="J286" s="99">
        <f t="shared" si="29"/>
        <v>0</v>
      </c>
      <c r="K286" s="2" t="s">
        <v>1045</v>
      </c>
      <c r="L286" s="36" t="s">
        <v>0</v>
      </c>
      <c r="M286" s="5">
        <f>(S286+P286)+(Q286/4)</f>
        <v>2.7644999999999995</v>
      </c>
      <c r="N286" s="89">
        <v>2.4868800000000002</v>
      </c>
      <c r="O286" s="90">
        <v>6.2450000000000001</v>
      </c>
      <c r="P286" s="90">
        <v>0.158</v>
      </c>
      <c r="Q286" s="90">
        <v>0.38600000000000001</v>
      </c>
      <c r="R286" s="90">
        <v>1.2E-2</v>
      </c>
      <c r="S286" s="111">
        <f t="shared" si="36"/>
        <v>2.5099999999999998</v>
      </c>
      <c r="T286" s="3"/>
    </row>
    <row r="287" spans="1:20" ht="12.75">
      <c r="A287" s="40">
        <f>SUBTOTAL(3,$B$18:B287)</f>
        <v>270</v>
      </c>
      <c r="B287" s="8">
        <v>696244201091</v>
      </c>
      <c r="C287" s="1" t="s">
        <v>1105</v>
      </c>
      <c r="D287" s="133" t="s">
        <v>1100</v>
      </c>
      <c r="E287" s="7">
        <v>8</v>
      </c>
      <c r="F287" s="31"/>
      <c r="G287" s="3">
        <v>32.9</v>
      </c>
      <c r="H287" s="3">
        <f t="shared" si="34"/>
        <v>0</v>
      </c>
      <c r="I287" s="98">
        <f t="shared" si="28"/>
        <v>36.19</v>
      </c>
      <c r="J287" s="99">
        <f t="shared" si="29"/>
        <v>0</v>
      </c>
      <c r="L287" s="36" t="s">
        <v>0</v>
      </c>
      <c r="M287" s="5"/>
      <c r="N287" s="89"/>
      <c r="P287" s="90"/>
      <c r="Q287" s="90"/>
      <c r="R287" s="90"/>
      <c r="S287" s="111"/>
      <c r="T287" s="3"/>
    </row>
    <row r="288" spans="1:20">
      <c r="A288" s="40">
        <f>SUBTOTAL(3,$B$18:B288)</f>
        <v>271</v>
      </c>
      <c r="B288" s="8">
        <v>696244205853</v>
      </c>
      <c r="C288" s="8" t="s">
        <v>992</v>
      </c>
      <c r="D288" s="134" t="s">
        <v>993</v>
      </c>
      <c r="E288" s="73">
        <v>300</v>
      </c>
      <c r="F288" s="74"/>
      <c r="G288" s="71">
        <v>768.17</v>
      </c>
      <c r="H288" s="71">
        <f t="shared" si="34"/>
        <v>0</v>
      </c>
      <c r="I288" s="98">
        <f t="shared" si="28"/>
        <v>844.98699999999997</v>
      </c>
      <c r="J288" s="99">
        <f t="shared" si="29"/>
        <v>0</v>
      </c>
      <c r="K288" s="2" t="s">
        <v>1046</v>
      </c>
      <c r="L288" s="79">
        <v>46291</v>
      </c>
      <c r="T288" s="3"/>
    </row>
    <row r="289" spans="1:20">
      <c r="A289" s="40">
        <f>SUBTOTAL(3,$B$18:B289)</f>
        <v>272</v>
      </c>
      <c r="B289" s="8">
        <v>696244205877</v>
      </c>
      <c r="C289" s="8" t="s">
        <v>994</v>
      </c>
      <c r="D289" s="134" t="s">
        <v>995</v>
      </c>
      <c r="E289" s="73">
        <v>40</v>
      </c>
      <c r="F289" s="74"/>
      <c r="G289" s="71">
        <v>128.03</v>
      </c>
      <c r="H289" s="71">
        <f t="shared" si="34"/>
        <v>0</v>
      </c>
      <c r="I289" s="98">
        <f t="shared" si="28"/>
        <v>140.833</v>
      </c>
      <c r="J289" s="99">
        <f t="shared" si="29"/>
        <v>0</v>
      </c>
      <c r="K289" s="2" t="s">
        <v>1046</v>
      </c>
      <c r="L289" s="79">
        <v>46291</v>
      </c>
      <c r="T289" s="3"/>
    </row>
    <row r="290" spans="1:20">
      <c r="A290" s="40">
        <f>SUBTOTAL(3,$B$18:B290)</f>
        <v>273</v>
      </c>
      <c r="B290" s="8">
        <v>696244205884</v>
      </c>
      <c r="C290" s="8" t="s">
        <v>1116</v>
      </c>
      <c r="D290" s="134" t="s">
        <v>1112</v>
      </c>
      <c r="E290" s="73">
        <v>8</v>
      </c>
      <c r="F290" s="74"/>
      <c r="G290" s="71">
        <v>30.02</v>
      </c>
      <c r="H290" s="71">
        <f t="shared" si="34"/>
        <v>0</v>
      </c>
      <c r="I290" s="98">
        <f t="shared" ref="I290:I296" si="37">(G290*$E$15)+G290</f>
        <v>33.021999999999998</v>
      </c>
      <c r="J290" s="99">
        <f t="shared" ref="J290:J296" si="38">H290+(H290*$E$15)</f>
        <v>0</v>
      </c>
      <c r="L290" s="79">
        <v>46291</v>
      </c>
      <c r="T290" s="3"/>
    </row>
    <row r="291" spans="1:20">
      <c r="A291" s="40">
        <f>SUBTOTAL(3,$B$18:B291)</f>
        <v>274</v>
      </c>
      <c r="B291" s="8">
        <v>696244204085</v>
      </c>
      <c r="C291" s="8" t="s">
        <v>996</v>
      </c>
      <c r="D291" s="134" t="s">
        <v>997</v>
      </c>
      <c r="E291" s="73">
        <v>300</v>
      </c>
      <c r="F291" s="74"/>
      <c r="G291" s="71">
        <v>1003.56</v>
      </c>
      <c r="H291" s="71">
        <f t="shared" si="34"/>
        <v>0</v>
      </c>
      <c r="I291" s="98">
        <f t="shared" si="37"/>
        <v>1103.9159999999999</v>
      </c>
      <c r="J291" s="99">
        <f t="shared" si="38"/>
        <v>0</v>
      </c>
      <c r="K291" s="2" t="s">
        <v>1046</v>
      </c>
      <c r="L291" s="79">
        <v>46291</v>
      </c>
      <c r="T291" s="3"/>
    </row>
    <row r="292" spans="1:20">
      <c r="A292" s="40">
        <f>SUBTOTAL(3,$B$18:B292)</f>
        <v>275</v>
      </c>
      <c r="B292" s="8">
        <v>696244204108</v>
      </c>
      <c r="C292" s="8" t="s">
        <v>998</v>
      </c>
      <c r="D292" s="134" t="s">
        <v>999</v>
      </c>
      <c r="E292" s="73">
        <v>40</v>
      </c>
      <c r="F292" s="74"/>
      <c r="G292" s="71">
        <v>167.26</v>
      </c>
      <c r="H292" s="71">
        <f t="shared" si="34"/>
        <v>0</v>
      </c>
      <c r="I292" s="98">
        <f t="shared" si="37"/>
        <v>183.98599999999999</v>
      </c>
      <c r="J292" s="99">
        <f t="shared" si="38"/>
        <v>0</v>
      </c>
      <c r="K292" s="2" t="s">
        <v>1046</v>
      </c>
      <c r="L292" s="79">
        <v>46291</v>
      </c>
      <c r="T292" s="3"/>
    </row>
    <row r="293" spans="1:20">
      <c r="A293" s="40">
        <f>SUBTOTAL(3,$B$18:B293)</f>
        <v>276</v>
      </c>
      <c r="B293" s="8">
        <v>696244204115</v>
      </c>
      <c r="C293" s="8" t="s">
        <v>1115</v>
      </c>
      <c r="D293" s="134" t="s">
        <v>1113</v>
      </c>
      <c r="E293" s="73">
        <v>8</v>
      </c>
      <c r="F293" s="74"/>
      <c r="G293" s="71">
        <v>39.54</v>
      </c>
      <c r="H293" s="71">
        <f t="shared" si="34"/>
        <v>0</v>
      </c>
      <c r="I293" s="98">
        <f t="shared" si="37"/>
        <v>43.494</v>
      </c>
      <c r="J293" s="99">
        <f t="shared" si="38"/>
        <v>0</v>
      </c>
      <c r="L293" s="79">
        <v>46291</v>
      </c>
      <c r="T293" s="3"/>
    </row>
    <row r="294" spans="1:20" ht="12.75">
      <c r="A294" s="40">
        <f>SUBTOTAL(3,$B$18:B294)</f>
        <v>277</v>
      </c>
      <c r="B294" s="8">
        <v>696244204948</v>
      </c>
      <c r="C294" s="1" t="s">
        <v>445</v>
      </c>
      <c r="D294" s="133" t="s">
        <v>649</v>
      </c>
      <c r="E294" s="7">
        <v>300</v>
      </c>
      <c r="F294" s="31"/>
      <c r="G294" s="3">
        <v>2496.8685</v>
      </c>
      <c r="H294" s="3">
        <f t="shared" si="34"/>
        <v>0</v>
      </c>
      <c r="I294" s="98">
        <f t="shared" si="37"/>
        <v>2746.5553500000001</v>
      </c>
      <c r="J294" s="99">
        <f t="shared" si="38"/>
        <v>0</v>
      </c>
      <c r="K294" s="2" t="s">
        <v>1046</v>
      </c>
      <c r="L294" s="36" t="s">
        <v>0</v>
      </c>
      <c r="M294" s="121">
        <v>31.310000000000002</v>
      </c>
      <c r="N294" s="89">
        <v>29.799000000000003</v>
      </c>
      <c r="O294" s="90">
        <v>9.9600000000000009</v>
      </c>
      <c r="P294" s="90">
        <v>1.43</v>
      </c>
      <c r="Q294" s="90">
        <v>0</v>
      </c>
      <c r="R294" s="90">
        <v>0</v>
      </c>
      <c r="S294" s="111">
        <v>29.880000000000003</v>
      </c>
      <c r="T294" s="3"/>
    </row>
    <row r="295" spans="1:20" ht="12.75">
      <c r="A295" s="40">
        <f>SUBTOTAL(3,$B$18:B295)</f>
        <v>278</v>
      </c>
      <c r="B295" s="8">
        <v>696244204962</v>
      </c>
      <c r="C295" s="1" t="s">
        <v>446</v>
      </c>
      <c r="D295" s="133" t="s">
        <v>650</v>
      </c>
      <c r="E295" s="7">
        <v>40</v>
      </c>
      <c r="F295" s="31"/>
      <c r="G295" s="3">
        <v>412.125</v>
      </c>
      <c r="H295" s="3">
        <f t="shared" si="34"/>
        <v>0</v>
      </c>
      <c r="I295" s="98">
        <f t="shared" si="37"/>
        <v>453.33749999999998</v>
      </c>
      <c r="J295" s="99">
        <f t="shared" si="38"/>
        <v>0</v>
      </c>
      <c r="K295" s="2" t="s">
        <v>1046</v>
      </c>
      <c r="L295" s="36" t="s">
        <v>0</v>
      </c>
      <c r="M295" s="121">
        <v>4.2525000000000004</v>
      </c>
      <c r="N295" s="89">
        <v>3.9732000000000003</v>
      </c>
      <c r="O295" s="90">
        <v>9.9600000000000009</v>
      </c>
      <c r="P295" s="90">
        <v>0.158</v>
      </c>
      <c r="Q295" s="90">
        <v>0.38600000000000001</v>
      </c>
      <c r="R295" s="90">
        <v>1.4E-2</v>
      </c>
      <c r="S295" s="111">
        <v>3.9980000000000002</v>
      </c>
      <c r="T295" s="3"/>
    </row>
    <row r="296" spans="1:20" ht="12.75">
      <c r="A296" s="40">
        <f>SUBTOTAL(3,$B$18:B296)</f>
        <v>279</v>
      </c>
      <c r="B296" s="8">
        <v>696244204979</v>
      </c>
      <c r="C296" s="1" t="s">
        <v>1114</v>
      </c>
      <c r="D296" s="133" t="s">
        <v>1117</v>
      </c>
      <c r="E296" s="7">
        <v>30.1</v>
      </c>
      <c r="F296" s="31"/>
      <c r="G296" s="3">
        <v>50.11</v>
      </c>
      <c r="H296" s="3">
        <f t="shared" si="34"/>
        <v>0</v>
      </c>
      <c r="I296" s="98">
        <f t="shared" si="37"/>
        <v>55.121000000000002</v>
      </c>
      <c r="J296" s="99">
        <f t="shared" si="38"/>
        <v>0</v>
      </c>
      <c r="L296" s="36" t="s">
        <v>0</v>
      </c>
      <c r="M296" s="121"/>
      <c r="N296" s="89"/>
      <c r="P296" s="90"/>
      <c r="Q296" s="90"/>
      <c r="R296" s="90"/>
      <c r="S296" s="111"/>
      <c r="T296" s="3"/>
    </row>
    <row r="297" spans="1:20" ht="12.75">
      <c r="A297" s="40">
        <f>SUBTOTAL(3,$B$18:B297)</f>
        <v>280</v>
      </c>
      <c r="B297" s="32" t="s">
        <v>702</v>
      </c>
      <c r="C297" s="27"/>
      <c r="D297" s="27"/>
      <c r="E297" s="33"/>
      <c r="F297" s="27"/>
      <c r="G297" s="27"/>
      <c r="H297" s="28"/>
      <c r="I297" s="28"/>
      <c r="J297" s="28"/>
      <c r="K297" s="41" t="s">
        <v>1044</v>
      </c>
      <c r="L297" s="78"/>
      <c r="M297" s="41"/>
      <c r="N297" s="41"/>
      <c r="O297" s="41"/>
      <c r="P297" s="41"/>
      <c r="Q297" s="41"/>
      <c r="R297" s="41"/>
      <c r="S297" s="114"/>
    </row>
    <row r="298" spans="1:20" ht="12.75">
      <c r="A298" s="40">
        <f>SUBTOTAL(3,$B$18:B298)</f>
        <v>281</v>
      </c>
      <c r="B298" s="8">
        <v>696244700983</v>
      </c>
      <c r="C298" s="1" t="s">
        <v>676</v>
      </c>
      <c r="D298" s="1" t="s">
        <v>691</v>
      </c>
      <c r="E298" s="1">
        <v>500</v>
      </c>
      <c r="F298" s="31"/>
      <c r="G298" s="3">
        <v>317.50559999999996</v>
      </c>
      <c r="H298" s="3">
        <f t="shared" ref="H298:H319" si="39">(ROUND(G298*(1-$E$5)*(1-$G$5)*(1-$H$5),2)*F298)</f>
        <v>0</v>
      </c>
      <c r="I298" s="98">
        <f t="shared" ref="I298:I359" si="40">(G298*$E$15)+G298</f>
        <v>349.25615999999997</v>
      </c>
      <c r="J298" s="99">
        <f t="shared" ref="J298:J359" si="41">H298+(H298*$E$15)</f>
        <v>0</v>
      </c>
      <c r="K298" s="2" t="s">
        <v>1043</v>
      </c>
      <c r="L298" s="36" t="s">
        <v>0</v>
      </c>
      <c r="M298" s="5">
        <f t="shared" ref="M298:M309" si="42">P298/100*F298+S298</f>
        <v>15.2</v>
      </c>
      <c r="N298" s="89">
        <v>16.600000000000001</v>
      </c>
      <c r="O298" s="115">
        <v>3.04</v>
      </c>
      <c r="P298" s="116">
        <v>1.43</v>
      </c>
      <c r="Q298" s="116">
        <v>0</v>
      </c>
      <c r="R298" s="116">
        <v>0</v>
      </c>
      <c r="S298" s="111">
        <f t="shared" ref="S298:S309" si="43">O298/100*E298+R298</f>
        <v>15.2</v>
      </c>
    </row>
    <row r="299" spans="1:20" ht="12.75">
      <c r="A299" s="40">
        <f>SUBTOTAL(3,$B$18:B299)</f>
        <v>282</v>
      </c>
      <c r="B299" s="8">
        <v>696244701003</v>
      </c>
      <c r="C299" s="1" t="s">
        <v>704</v>
      </c>
      <c r="D299" s="1" t="s">
        <v>714</v>
      </c>
      <c r="E299" s="1">
        <v>40</v>
      </c>
      <c r="F299" s="31"/>
      <c r="G299" s="3">
        <v>31.426199999999998</v>
      </c>
      <c r="H299" s="3">
        <f t="shared" si="39"/>
        <v>0</v>
      </c>
      <c r="I299" s="98">
        <f t="shared" si="40"/>
        <v>34.568819999999995</v>
      </c>
      <c r="J299" s="99">
        <f t="shared" si="41"/>
        <v>0</v>
      </c>
      <c r="K299" s="2" t="s">
        <v>1043</v>
      </c>
      <c r="L299" s="36" t="s">
        <v>0</v>
      </c>
      <c r="M299" s="5">
        <f t="shared" si="42"/>
        <v>1.216</v>
      </c>
      <c r="N299" s="89"/>
      <c r="O299" s="115">
        <v>3.04</v>
      </c>
      <c r="P299" s="116"/>
      <c r="Q299" s="116"/>
      <c r="R299" s="116"/>
      <c r="S299" s="111">
        <f t="shared" si="43"/>
        <v>1.216</v>
      </c>
    </row>
    <row r="300" spans="1:20" ht="12.75">
      <c r="A300" s="40">
        <f>SUBTOTAL(3,$B$18:B300)</f>
        <v>283</v>
      </c>
      <c r="B300" s="8">
        <v>696244701041</v>
      </c>
      <c r="C300" s="1" t="s">
        <v>677</v>
      </c>
      <c r="D300" s="1" t="s">
        <v>692</v>
      </c>
      <c r="E300" s="1">
        <v>500</v>
      </c>
      <c r="F300" s="31"/>
      <c r="G300" s="3">
        <v>415.30320000000006</v>
      </c>
      <c r="H300" s="3">
        <f t="shared" si="39"/>
        <v>0</v>
      </c>
      <c r="I300" s="98">
        <f t="shared" si="40"/>
        <v>456.83352000000008</v>
      </c>
      <c r="J300" s="99">
        <f t="shared" si="41"/>
        <v>0</v>
      </c>
      <c r="K300" s="2" t="s">
        <v>1043</v>
      </c>
      <c r="L300" s="36" t="s">
        <v>0</v>
      </c>
      <c r="M300" s="5">
        <f t="shared" si="42"/>
        <v>18.399999999999999</v>
      </c>
      <c r="N300" s="89">
        <v>19.8</v>
      </c>
      <c r="O300" s="115">
        <v>3.68</v>
      </c>
      <c r="P300" s="116">
        <v>1.43</v>
      </c>
      <c r="Q300" s="116">
        <v>0</v>
      </c>
      <c r="R300" s="116">
        <v>0</v>
      </c>
      <c r="S300" s="111">
        <f t="shared" si="43"/>
        <v>18.399999999999999</v>
      </c>
    </row>
    <row r="301" spans="1:20" ht="12.75">
      <c r="A301" s="40">
        <f>SUBTOTAL(3,$B$18:B301)</f>
        <v>284</v>
      </c>
      <c r="B301" s="8">
        <v>696244701065</v>
      </c>
      <c r="C301" s="1" t="s">
        <v>705</v>
      </c>
      <c r="D301" s="1" t="s">
        <v>715</v>
      </c>
      <c r="E301" s="1">
        <v>40</v>
      </c>
      <c r="F301" s="31"/>
      <c r="G301" s="3">
        <v>42.136200000000002</v>
      </c>
      <c r="H301" s="3">
        <f t="shared" si="39"/>
        <v>0</v>
      </c>
      <c r="I301" s="98">
        <f t="shared" si="40"/>
        <v>46.349820000000001</v>
      </c>
      <c r="J301" s="99">
        <f t="shared" si="41"/>
        <v>0</v>
      </c>
      <c r="K301" s="2" t="s">
        <v>1043</v>
      </c>
      <c r="L301" s="36" t="s">
        <v>0</v>
      </c>
      <c r="M301" s="5">
        <f t="shared" si="42"/>
        <v>1.472</v>
      </c>
      <c r="N301" s="89"/>
      <c r="O301" s="115">
        <v>3.68</v>
      </c>
      <c r="P301" s="116"/>
      <c r="Q301" s="116"/>
      <c r="R301" s="116"/>
      <c r="S301" s="111">
        <f t="shared" si="43"/>
        <v>1.472</v>
      </c>
    </row>
    <row r="302" spans="1:20" ht="12.75">
      <c r="A302" s="40">
        <f>SUBTOTAL(3,$B$18:B302)</f>
        <v>285</v>
      </c>
      <c r="B302" s="8">
        <v>696244701102</v>
      </c>
      <c r="C302" s="1" t="s">
        <v>678</v>
      </c>
      <c r="D302" s="1" t="s">
        <v>693</v>
      </c>
      <c r="E302" s="1">
        <v>300</v>
      </c>
      <c r="F302" s="31"/>
      <c r="G302" s="3">
        <v>345.78000000000003</v>
      </c>
      <c r="H302" s="3">
        <f t="shared" si="39"/>
        <v>0</v>
      </c>
      <c r="I302" s="98">
        <f t="shared" si="40"/>
        <v>380.35800000000006</v>
      </c>
      <c r="J302" s="99">
        <f t="shared" si="41"/>
        <v>0</v>
      </c>
      <c r="K302" s="2" t="s">
        <v>1043</v>
      </c>
      <c r="L302" s="36" t="s">
        <v>0</v>
      </c>
      <c r="M302" s="5">
        <f t="shared" si="42"/>
        <v>13.016400000000001</v>
      </c>
      <c r="N302" s="89">
        <v>13</v>
      </c>
      <c r="O302" s="115">
        <v>4.3388</v>
      </c>
      <c r="P302" s="116">
        <v>1.43</v>
      </c>
      <c r="Q302" s="116">
        <v>0</v>
      </c>
      <c r="R302" s="116">
        <v>0</v>
      </c>
      <c r="S302" s="111">
        <f t="shared" si="43"/>
        <v>13.016400000000001</v>
      </c>
    </row>
    <row r="303" spans="1:20" ht="12.75">
      <c r="A303" s="40">
        <f>SUBTOTAL(3,$B$18:B303)</f>
        <v>286</v>
      </c>
      <c r="B303" s="8">
        <v>696244701126</v>
      </c>
      <c r="C303" s="1" t="s">
        <v>706</v>
      </c>
      <c r="D303" s="1" t="s">
        <v>716</v>
      </c>
      <c r="E303" s="1">
        <v>40</v>
      </c>
      <c r="F303" s="31"/>
      <c r="G303" s="3">
        <v>57.538199999999996</v>
      </c>
      <c r="H303" s="3">
        <f t="shared" si="39"/>
        <v>0</v>
      </c>
      <c r="I303" s="98">
        <f t="shared" si="40"/>
        <v>63.292019999999994</v>
      </c>
      <c r="J303" s="99">
        <f t="shared" si="41"/>
        <v>0</v>
      </c>
      <c r="K303" s="2" t="s">
        <v>1043</v>
      </c>
      <c r="L303" s="36" t="s">
        <v>0</v>
      </c>
      <c r="M303" s="5">
        <f t="shared" si="42"/>
        <v>1.7355200000000002</v>
      </c>
      <c r="N303" s="89"/>
      <c r="O303" s="115">
        <v>4.3388</v>
      </c>
      <c r="P303" s="116"/>
      <c r="Q303" s="116"/>
      <c r="R303" s="116"/>
      <c r="S303" s="111">
        <f t="shared" si="43"/>
        <v>1.7355200000000002</v>
      </c>
    </row>
    <row r="304" spans="1:20" ht="12.75">
      <c r="A304" s="40">
        <f>SUBTOTAL(3,$B$18:B304)</f>
        <v>287</v>
      </c>
      <c r="B304" s="8">
        <v>696244701522</v>
      </c>
      <c r="C304" s="1" t="s">
        <v>679</v>
      </c>
      <c r="D304" s="1" t="s">
        <v>694</v>
      </c>
      <c r="E304" s="1">
        <v>300</v>
      </c>
      <c r="F304" s="31"/>
      <c r="G304" s="3">
        <v>435.57059999999996</v>
      </c>
      <c r="H304" s="3">
        <f t="shared" si="39"/>
        <v>0</v>
      </c>
      <c r="I304" s="98">
        <f t="shared" si="40"/>
        <v>479.12765999999993</v>
      </c>
      <c r="J304" s="99">
        <f t="shared" si="41"/>
        <v>0</v>
      </c>
      <c r="K304" s="2" t="s">
        <v>1043</v>
      </c>
      <c r="L304" s="36" t="s">
        <v>0</v>
      </c>
      <c r="M304" s="5">
        <f t="shared" si="42"/>
        <v>14.995799999999999</v>
      </c>
      <c r="N304" s="89">
        <v>15</v>
      </c>
      <c r="O304" s="115">
        <v>4.9985999999999997</v>
      </c>
      <c r="P304" s="116">
        <v>1.43</v>
      </c>
      <c r="Q304" s="116">
        <v>0</v>
      </c>
      <c r="R304" s="116">
        <v>0</v>
      </c>
      <c r="S304" s="111">
        <f t="shared" si="43"/>
        <v>14.995799999999999</v>
      </c>
    </row>
    <row r="305" spans="1:19" ht="12.75">
      <c r="A305" s="40">
        <f>SUBTOTAL(3,$B$18:B305)</f>
        <v>288</v>
      </c>
      <c r="B305" s="8">
        <v>696244701546</v>
      </c>
      <c r="C305" s="1" t="s">
        <v>707</v>
      </c>
      <c r="D305" s="1" t="s">
        <v>717</v>
      </c>
      <c r="E305" s="1">
        <v>40</v>
      </c>
      <c r="F305" s="31"/>
      <c r="G305" s="3">
        <v>73.929600000000008</v>
      </c>
      <c r="H305" s="3">
        <f t="shared" si="39"/>
        <v>0</v>
      </c>
      <c r="I305" s="98">
        <f t="shared" si="40"/>
        <v>81.32256000000001</v>
      </c>
      <c r="J305" s="99">
        <f t="shared" si="41"/>
        <v>0</v>
      </c>
      <c r="K305" s="2" t="s">
        <v>1043</v>
      </c>
      <c r="L305" s="36" t="s">
        <v>0</v>
      </c>
      <c r="M305" s="5">
        <f t="shared" si="42"/>
        <v>1.9994399999999999</v>
      </c>
      <c r="N305" s="89"/>
      <c r="O305" s="115">
        <v>4.9985999999999997</v>
      </c>
      <c r="P305" s="116"/>
      <c r="Q305" s="116"/>
      <c r="R305" s="116"/>
      <c r="S305" s="111">
        <f t="shared" si="43"/>
        <v>1.9994399999999999</v>
      </c>
    </row>
    <row r="306" spans="1:19" ht="12.75">
      <c r="A306" s="40">
        <f>SUBTOTAL(3,$B$18:B306)</f>
        <v>289</v>
      </c>
      <c r="B306" s="8">
        <v>696244701584</v>
      </c>
      <c r="C306" s="1" t="s">
        <v>680</v>
      </c>
      <c r="D306" s="1" t="s">
        <v>695</v>
      </c>
      <c r="E306" s="1">
        <v>300</v>
      </c>
      <c r="F306" s="31"/>
      <c r="G306" s="3">
        <v>548.47440000000006</v>
      </c>
      <c r="H306" s="3">
        <f t="shared" si="39"/>
        <v>0</v>
      </c>
      <c r="I306" s="98">
        <f t="shared" si="40"/>
        <v>603.32184000000007</v>
      </c>
      <c r="J306" s="99">
        <f t="shared" si="41"/>
        <v>0</v>
      </c>
      <c r="K306" s="2" t="s">
        <v>1043</v>
      </c>
      <c r="L306" s="36" t="s">
        <v>0</v>
      </c>
      <c r="M306" s="5">
        <f t="shared" si="42"/>
        <v>17.04</v>
      </c>
      <c r="N306" s="89">
        <v>18.5</v>
      </c>
      <c r="O306" s="115">
        <v>5.68</v>
      </c>
      <c r="P306" s="116">
        <v>1.43</v>
      </c>
      <c r="Q306" s="116">
        <v>0</v>
      </c>
      <c r="R306" s="116">
        <v>0</v>
      </c>
      <c r="S306" s="111">
        <f t="shared" si="43"/>
        <v>17.04</v>
      </c>
    </row>
    <row r="307" spans="1:19" ht="12.75">
      <c r="A307" s="40">
        <f>SUBTOTAL(3,$B$18:B307)</f>
        <v>290</v>
      </c>
      <c r="B307" s="8">
        <v>696244701607</v>
      </c>
      <c r="C307" s="1" t="s">
        <v>708</v>
      </c>
      <c r="D307" s="1" t="s">
        <v>718</v>
      </c>
      <c r="E307" s="1">
        <v>40</v>
      </c>
      <c r="F307" s="31"/>
      <c r="G307" s="3">
        <v>94.554000000000002</v>
      </c>
      <c r="H307" s="3">
        <f t="shared" si="39"/>
        <v>0</v>
      </c>
      <c r="I307" s="98">
        <f t="shared" si="40"/>
        <v>104.0094</v>
      </c>
      <c r="J307" s="99">
        <f t="shared" si="41"/>
        <v>0</v>
      </c>
      <c r="K307" s="2" t="s">
        <v>1043</v>
      </c>
      <c r="L307" s="36" t="s">
        <v>0</v>
      </c>
      <c r="M307" s="5">
        <f t="shared" si="42"/>
        <v>2.2719999999999998</v>
      </c>
      <c r="N307" s="89"/>
      <c r="O307" s="115">
        <v>5.68</v>
      </c>
      <c r="P307" s="116"/>
      <c r="Q307" s="116"/>
      <c r="R307" s="116"/>
      <c r="S307" s="111">
        <f t="shared" si="43"/>
        <v>2.2719999999999998</v>
      </c>
    </row>
    <row r="308" spans="1:19" ht="12.75">
      <c r="A308" s="40">
        <f>SUBTOTAL(3,$B$18:B308)</f>
        <v>291</v>
      </c>
      <c r="B308" s="8">
        <v>696244701164</v>
      </c>
      <c r="C308" s="1" t="s">
        <v>681</v>
      </c>
      <c r="D308" s="1" t="s">
        <v>696</v>
      </c>
      <c r="E308" s="1">
        <v>300</v>
      </c>
      <c r="F308" s="31"/>
      <c r="G308" s="3">
        <v>613.33619999999996</v>
      </c>
      <c r="H308" s="3">
        <f t="shared" si="39"/>
        <v>0</v>
      </c>
      <c r="I308" s="98">
        <f t="shared" si="40"/>
        <v>674.66981999999996</v>
      </c>
      <c r="J308" s="99">
        <f t="shared" si="41"/>
        <v>0</v>
      </c>
      <c r="K308" s="2" t="s">
        <v>1043</v>
      </c>
      <c r="L308" s="36" t="s">
        <v>0</v>
      </c>
      <c r="M308" s="5">
        <f t="shared" si="42"/>
        <v>18.834600000000002</v>
      </c>
      <c r="N308" s="89">
        <v>18.8</v>
      </c>
      <c r="O308" s="115">
        <v>6.2782</v>
      </c>
      <c r="P308" s="116">
        <v>1.43</v>
      </c>
      <c r="Q308" s="116">
        <v>0</v>
      </c>
      <c r="R308" s="116">
        <v>0</v>
      </c>
      <c r="S308" s="111">
        <f t="shared" si="43"/>
        <v>18.834600000000002</v>
      </c>
    </row>
    <row r="309" spans="1:19" ht="12.75">
      <c r="A309" s="40">
        <f>SUBTOTAL(3,$B$18:B309)</f>
        <v>292</v>
      </c>
      <c r="B309" s="8">
        <v>696244701188</v>
      </c>
      <c r="C309" s="1" t="s">
        <v>709</v>
      </c>
      <c r="D309" s="1" t="s">
        <v>719</v>
      </c>
      <c r="E309" s="1">
        <v>40</v>
      </c>
      <c r="F309" s="31"/>
      <c r="G309" s="3">
        <v>106.4472</v>
      </c>
      <c r="H309" s="3">
        <f t="shared" si="39"/>
        <v>0</v>
      </c>
      <c r="I309" s="98">
        <f t="shared" si="40"/>
        <v>117.09191999999999</v>
      </c>
      <c r="J309" s="99">
        <f t="shared" si="41"/>
        <v>0</v>
      </c>
      <c r="K309" s="2" t="s">
        <v>1043</v>
      </c>
      <c r="L309" s="36" t="s">
        <v>0</v>
      </c>
      <c r="M309" s="5">
        <f t="shared" si="42"/>
        <v>2.5112800000000002</v>
      </c>
      <c r="N309" s="89"/>
      <c r="O309" s="115">
        <v>6.2782</v>
      </c>
      <c r="P309" s="116"/>
      <c r="Q309" s="116"/>
      <c r="R309" s="116"/>
      <c r="S309" s="111">
        <f t="shared" si="43"/>
        <v>2.5112800000000002</v>
      </c>
    </row>
    <row r="310" spans="1:19" ht="12.75">
      <c r="A310" s="40">
        <f>SUBTOTAL(3,$B$18:B310)</f>
        <v>293</v>
      </c>
      <c r="B310" s="8">
        <v>696244700440</v>
      </c>
      <c r="C310" s="1" t="s">
        <v>682</v>
      </c>
      <c r="D310" s="1" t="s">
        <v>724</v>
      </c>
      <c r="E310" s="1">
        <v>400</v>
      </c>
      <c r="F310" s="31"/>
      <c r="G310" s="3">
        <v>494.58</v>
      </c>
      <c r="H310" s="3">
        <f t="shared" si="39"/>
        <v>0</v>
      </c>
      <c r="I310" s="98">
        <f t="shared" si="40"/>
        <v>544.03800000000001</v>
      </c>
      <c r="J310" s="99">
        <f t="shared" si="41"/>
        <v>0</v>
      </c>
      <c r="K310" s="85" t="s">
        <v>1046</v>
      </c>
      <c r="L310" s="36" t="s">
        <v>0</v>
      </c>
      <c r="M310" s="5">
        <v>30.5928</v>
      </c>
      <c r="N310" s="89">
        <v>30.4</v>
      </c>
      <c r="O310" s="117">
        <v>7.2842000000000002</v>
      </c>
      <c r="P310" s="90">
        <v>1.43</v>
      </c>
      <c r="Q310" s="90">
        <v>0</v>
      </c>
      <c r="R310" s="90">
        <v>2.5999999999999999E-2</v>
      </c>
      <c r="S310" s="111">
        <v>29.136800000000001</v>
      </c>
    </row>
    <row r="311" spans="1:19" ht="12.75">
      <c r="A311" s="40">
        <f>SUBTOTAL(3,$B$18:B311)</f>
        <v>294</v>
      </c>
      <c r="B311" s="8">
        <v>696244700464</v>
      </c>
      <c r="C311" s="1" t="s">
        <v>710</v>
      </c>
      <c r="D311" s="1" t="s">
        <v>720</v>
      </c>
      <c r="E311" s="1">
        <v>20</v>
      </c>
      <c r="F311" s="31"/>
      <c r="G311" s="3">
        <v>30.91</v>
      </c>
      <c r="H311" s="3">
        <f t="shared" si="39"/>
        <v>0</v>
      </c>
      <c r="I311" s="98">
        <f t="shared" si="40"/>
        <v>34.000999999999998</v>
      </c>
      <c r="J311" s="99">
        <f t="shared" si="41"/>
        <v>0</v>
      </c>
      <c r="K311" s="85" t="s">
        <v>1046</v>
      </c>
      <c r="L311" s="36" t="s">
        <v>0</v>
      </c>
      <c r="M311" s="5">
        <v>1.8548400000000003</v>
      </c>
      <c r="N311" s="89"/>
      <c r="O311" s="117">
        <v>7.2842000000000002</v>
      </c>
      <c r="P311" s="90">
        <v>8.5999999999999993E-2</v>
      </c>
      <c r="Q311" s="90">
        <v>0.28599999999999998</v>
      </c>
      <c r="R311" s="90">
        <v>2.5999999999999999E-2</v>
      </c>
      <c r="S311" s="111">
        <v>1.4568400000000001</v>
      </c>
    </row>
    <row r="312" spans="1:19" ht="13.15" customHeight="1">
      <c r="A312" s="40">
        <f>SUBTOTAL(3,$B$18:B312)</f>
        <v>295</v>
      </c>
      <c r="B312" s="8">
        <v>696244700488</v>
      </c>
      <c r="C312" s="1" t="s">
        <v>739</v>
      </c>
      <c r="D312" s="1" t="s">
        <v>895</v>
      </c>
      <c r="E312" s="1">
        <v>50</v>
      </c>
      <c r="F312" s="31"/>
      <c r="G312" s="3">
        <v>68</v>
      </c>
      <c r="H312" s="3">
        <f t="shared" si="39"/>
        <v>0</v>
      </c>
      <c r="I312" s="98">
        <f t="shared" si="40"/>
        <v>74.8</v>
      </c>
      <c r="J312" s="99">
        <f t="shared" si="41"/>
        <v>0</v>
      </c>
      <c r="K312" s="85" t="s">
        <v>1046</v>
      </c>
      <c r="L312" s="36" t="s">
        <v>0</v>
      </c>
      <c r="M312" s="5">
        <v>4.3321000000000005</v>
      </c>
      <c r="N312" s="89"/>
      <c r="O312" s="117">
        <v>7.2842000000000002</v>
      </c>
      <c r="P312" s="90">
        <v>0.26400000000000001</v>
      </c>
      <c r="Q312" s="90">
        <v>0.4</v>
      </c>
      <c r="R312" s="90">
        <v>2.5999999999999999E-2</v>
      </c>
      <c r="S312" s="111">
        <v>3.6421000000000001</v>
      </c>
    </row>
    <row r="313" spans="1:19" ht="12.75">
      <c r="A313" s="40">
        <f>SUBTOTAL(3,$B$18:B313)</f>
        <v>296</v>
      </c>
      <c r="B313" s="8">
        <v>696244700563</v>
      </c>
      <c r="C313" s="1" t="s">
        <v>683</v>
      </c>
      <c r="D313" s="1" t="s">
        <v>725</v>
      </c>
      <c r="E313" s="1">
        <v>300</v>
      </c>
      <c r="F313" s="31"/>
      <c r="G313" s="3">
        <v>450.87</v>
      </c>
      <c r="H313" s="3">
        <f t="shared" si="39"/>
        <v>0</v>
      </c>
      <c r="I313" s="98">
        <f t="shared" si="40"/>
        <v>495.95699999999999</v>
      </c>
      <c r="J313" s="99">
        <f t="shared" si="41"/>
        <v>0</v>
      </c>
      <c r="K313" s="85" t="s">
        <v>1046</v>
      </c>
      <c r="L313" s="36" t="s">
        <v>0</v>
      </c>
      <c r="M313" s="5">
        <v>26.120200000000001</v>
      </c>
      <c r="N313" s="89">
        <v>26.4</v>
      </c>
      <c r="O313" s="117">
        <v>8.2214000000000009</v>
      </c>
      <c r="P313" s="90">
        <v>1.43</v>
      </c>
      <c r="Q313" s="90">
        <v>0</v>
      </c>
      <c r="R313" s="90">
        <v>2.5999999999999999E-2</v>
      </c>
      <c r="S313" s="111">
        <v>24.664200000000001</v>
      </c>
    </row>
    <row r="314" spans="1:19" ht="12.75">
      <c r="A314" s="40">
        <f>SUBTOTAL(3,$B$18:B314)</f>
        <v>297</v>
      </c>
      <c r="B314" s="8">
        <v>696244700587</v>
      </c>
      <c r="C314" s="1" t="s">
        <v>711</v>
      </c>
      <c r="D314" s="1" t="s">
        <v>723</v>
      </c>
      <c r="E314" s="1">
        <v>20</v>
      </c>
      <c r="F314" s="31"/>
      <c r="G314" s="3">
        <v>37.57</v>
      </c>
      <c r="H314" s="3">
        <f t="shared" si="39"/>
        <v>0</v>
      </c>
      <c r="I314" s="98">
        <f t="shared" si="40"/>
        <v>41.326999999999998</v>
      </c>
      <c r="J314" s="99">
        <f t="shared" si="41"/>
        <v>0</v>
      </c>
      <c r="K314" s="85" t="s">
        <v>1046</v>
      </c>
      <c r="L314" s="36" t="s">
        <v>0</v>
      </c>
      <c r="M314" s="5">
        <v>2.0422800000000003</v>
      </c>
      <c r="N314" s="89"/>
      <c r="O314" s="117">
        <v>8.2214000000000009</v>
      </c>
      <c r="P314" s="90">
        <v>8.5999999999999993E-2</v>
      </c>
      <c r="Q314" s="90">
        <v>0.28599999999999998</v>
      </c>
      <c r="R314" s="90">
        <v>2.5999999999999999E-2</v>
      </c>
      <c r="S314" s="111">
        <v>1.6442800000000002</v>
      </c>
    </row>
    <row r="315" spans="1:19" ht="12.75">
      <c r="A315" s="40">
        <f>SUBTOTAL(3,$B$18:B315)</f>
        <v>298</v>
      </c>
      <c r="B315" s="8">
        <v>696244700600</v>
      </c>
      <c r="C315" s="1" t="s">
        <v>738</v>
      </c>
      <c r="D315" s="1" t="s">
        <v>896</v>
      </c>
      <c r="E315" s="1">
        <v>50</v>
      </c>
      <c r="F315" s="31"/>
      <c r="G315" s="3">
        <v>82.66</v>
      </c>
      <c r="H315" s="3">
        <f t="shared" si="39"/>
        <v>0</v>
      </c>
      <c r="I315" s="98">
        <f t="shared" si="40"/>
        <v>90.926000000000002</v>
      </c>
      <c r="J315" s="99">
        <f t="shared" si="41"/>
        <v>0</v>
      </c>
      <c r="K315" s="85" t="s">
        <v>1046</v>
      </c>
      <c r="L315" s="36" t="s">
        <v>0</v>
      </c>
      <c r="M315" s="5">
        <v>4.8007000000000009</v>
      </c>
      <c r="N315" s="89"/>
      <c r="O315" s="117">
        <v>8.2214000000000009</v>
      </c>
      <c r="P315" s="90">
        <v>0.26400000000000001</v>
      </c>
      <c r="Q315" s="90">
        <v>0.4</v>
      </c>
      <c r="R315" s="90">
        <v>2.5999999999999999E-2</v>
      </c>
      <c r="S315" s="111">
        <v>4.1107000000000005</v>
      </c>
    </row>
    <row r="316" spans="1:19" ht="12.75">
      <c r="A316" s="40">
        <f>SUBTOTAL(3,$B$18:B316)</f>
        <v>299</v>
      </c>
      <c r="B316" s="8">
        <v>696244700624</v>
      </c>
      <c r="C316" s="1" t="s">
        <v>684</v>
      </c>
      <c r="D316" s="1" t="s">
        <v>726</v>
      </c>
      <c r="E316" s="1">
        <v>300</v>
      </c>
      <c r="F316" s="31"/>
      <c r="G316" s="3">
        <v>575.1</v>
      </c>
      <c r="H316" s="3">
        <f t="shared" si="39"/>
        <v>0</v>
      </c>
      <c r="I316" s="98">
        <f t="shared" si="40"/>
        <v>632.61</v>
      </c>
      <c r="J316" s="99">
        <f t="shared" si="41"/>
        <v>0</v>
      </c>
      <c r="K316" s="85" t="s">
        <v>1046</v>
      </c>
      <c r="L316" s="36" t="s">
        <v>0</v>
      </c>
      <c r="M316" s="5">
        <v>31.030600000000003</v>
      </c>
      <c r="N316" s="89">
        <v>31.2</v>
      </c>
      <c r="O316" s="117">
        <v>9.8582000000000019</v>
      </c>
      <c r="P316" s="90">
        <v>1.43</v>
      </c>
      <c r="Q316" s="90">
        <v>0</v>
      </c>
      <c r="R316" s="90">
        <v>2.5999999999999999E-2</v>
      </c>
      <c r="S316" s="111">
        <v>29.574600000000004</v>
      </c>
    </row>
    <row r="317" spans="1:19" ht="12.75">
      <c r="A317" s="40">
        <f>SUBTOTAL(3,$B$18:B317)</f>
        <v>300</v>
      </c>
      <c r="B317" s="8">
        <v>696244700648</v>
      </c>
      <c r="C317" s="1" t="s">
        <v>712</v>
      </c>
      <c r="D317" s="1" t="s">
        <v>722</v>
      </c>
      <c r="E317" s="1">
        <v>20</v>
      </c>
      <c r="F317" s="31"/>
      <c r="G317" s="3">
        <v>47.92</v>
      </c>
      <c r="H317" s="3">
        <f t="shared" si="39"/>
        <v>0</v>
      </c>
      <c r="I317" s="98">
        <f t="shared" si="40"/>
        <v>52.712000000000003</v>
      </c>
      <c r="J317" s="99">
        <f t="shared" si="41"/>
        <v>0</v>
      </c>
      <c r="K317" s="85" t="s">
        <v>1046</v>
      </c>
      <c r="L317" s="36" t="s">
        <v>0</v>
      </c>
      <c r="M317" s="5">
        <v>2.5416400000000001</v>
      </c>
      <c r="N317" s="89"/>
      <c r="O317" s="117">
        <v>9.8582000000000019</v>
      </c>
      <c r="P317" s="90">
        <v>0.158</v>
      </c>
      <c r="Q317" s="90">
        <v>0.38600000000000001</v>
      </c>
      <c r="R317" s="90">
        <v>2.5999999999999999E-2</v>
      </c>
      <c r="S317" s="111">
        <v>1.9716400000000003</v>
      </c>
    </row>
    <row r="318" spans="1:19" ht="12.75">
      <c r="A318" s="40">
        <f>SUBTOTAL(3,$B$18:B318)</f>
        <v>301</v>
      </c>
      <c r="B318" s="8">
        <v>696244700686</v>
      </c>
      <c r="C318" s="1" t="s">
        <v>685</v>
      </c>
      <c r="D318" s="1" t="s">
        <v>727</v>
      </c>
      <c r="E318" s="1">
        <v>200</v>
      </c>
      <c r="F318" s="31"/>
      <c r="G318" s="3">
        <v>594.39</v>
      </c>
      <c r="H318" s="3">
        <f t="shared" si="39"/>
        <v>0</v>
      </c>
      <c r="I318" s="98">
        <f t="shared" si="40"/>
        <v>653.82899999999995</v>
      </c>
      <c r="J318" s="99">
        <f t="shared" si="41"/>
        <v>0</v>
      </c>
      <c r="K318" s="85" t="s">
        <v>1046</v>
      </c>
      <c r="L318" s="36" t="s">
        <v>0</v>
      </c>
      <c r="M318" s="5">
        <v>27.160799999999998</v>
      </c>
      <c r="N318" s="89">
        <v>27.4</v>
      </c>
      <c r="O318" s="117">
        <v>12.852399999999999</v>
      </c>
      <c r="P318" s="90">
        <v>1.43</v>
      </c>
      <c r="Q318" s="90">
        <v>0</v>
      </c>
      <c r="R318" s="90">
        <v>2.5999999999999999E-2</v>
      </c>
      <c r="S318" s="111">
        <v>25.704799999999999</v>
      </c>
    </row>
    <row r="319" spans="1:19" ht="12.75">
      <c r="A319" s="40">
        <f>SUBTOTAL(3,$B$18:B319)</f>
        <v>302</v>
      </c>
      <c r="B319" s="8">
        <v>696244700709</v>
      </c>
      <c r="C319" s="1" t="s">
        <v>713</v>
      </c>
      <c r="D319" s="1" t="s">
        <v>721</v>
      </c>
      <c r="E319" s="1">
        <v>20</v>
      </c>
      <c r="F319" s="31"/>
      <c r="G319" s="3">
        <v>74.3</v>
      </c>
      <c r="H319" s="3">
        <f t="shared" si="39"/>
        <v>0</v>
      </c>
      <c r="I319" s="98">
        <f t="shared" si="40"/>
        <v>81.72999999999999</v>
      </c>
      <c r="J319" s="99">
        <f t="shared" si="41"/>
        <v>0</v>
      </c>
      <c r="K319" s="85" t="s">
        <v>1046</v>
      </c>
      <c r="L319" s="36" t="s">
        <v>0</v>
      </c>
      <c r="M319" s="5">
        <v>3.1404800000000002</v>
      </c>
      <c r="N319" s="89"/>
      <c r="O319" s="117">
        <v>12.852399999999999</v>
      </c>
      <c r="P319" s="90">
        <v>0.158</v>
      </c>
      <c r="Q319" s="90">
        <v>0.38600000000000001</v>
      </c>
      <c r="R319" s="90">
        <v>2.5999999999999999E-2</v>
      </c>
      <c r="S319" s="111">
        <v>2.5704799999999999</v>
      </c>
    </row>
    <row r="320" spans="1:19" ht="12.75">
      <c r="A320" s="40">
        <f>SUBTOTAL(3,$B$18:B320)</f>
        <v>303</v>
      </c>
      <c r="B320" s="32" t="s">
        <v>703</v>
      </c>
      <c r="C320" s="27"/>
      <c r="D320" s="27"/>
      <c r="E320" s="33"/>
      <c r="F320" s="27"/>
      <c r="G320" s="27"/>
      <c r="H320" s="28"/>
      <c r="I320" s="28"/>
      <c r="J320" s="28"/>
      <c r="K320" s="41" t="s">
        <v>1044</v>
      </c>
      <c r="L320" s="78"/>
      <c r="M320" s="41"/>
      <c r="N320" s="41"/>
      <c r="O320" s="41"/>
      <c r="P320" s="41"/>
      <c r="Q320" s="41"/>
      <c r="R320" s="41"/>
      <c r="S320" s="114"/>
    </row>
    <row r="321" spans="1:19" ht="12.75">
      <c r="A321" s="40">
        <f>SUBTOTAL(3,$B$18:B321)</f>
        <v>304</v>
      </c>
      <c r="B321" s="63">
        <v>696244702307</v>
      </c>
      <c r="C321" s="64" t="s">
        <v>1000</v>
      </c>
      <c r="D321" s="65" t="s">
        <v>1001</v>
      </c>
      <c r="E321" s="66">
        <v>700</v>
      </c>
      <c r="F321" s="67"/>
      <c r="G321" s="72">
        <v>365.46</v>
      </c>
      <c r="H321" s="71">
        <f t="shared" ref="H321:H322" si="44">(ROUND(G321*(1-$E$5)*(1-$G$5)*(1-$H$5),2)*F321)</f>
        <v>0</v>
      </c>
      <c r="I321" s="98">
        <f t="shared" si="40"/>
        <v>402.00599999999997</v>
      </c>
      <c r="J321" s="99">
        <f t="shared" si="41"/>
        <v>0</v>
      </c>
      <c r="K321" s="83" t="s">
        <v>1043</v>
      </c>
      <c r="L321" s="79">
        <v>46143</v>
      </c>
      <c r="N321" s="89">
        <v>15.23</v>
      </c>
      <c r="O321" s="117">
        <v>2.1749999999999998</v>
      </c>
      <c r="P321" s="116"/>
      <c r="Q321" s="116"/>
      <c r="R321" s="116"/>
      <c r="S321" s="111"/>
    </row>
    <row r="322" spans="1:19" ht="12.75">
      <c r="A322" s="40">
        <f>SUBTOTAL(3,$B$18:B322)</f>
        <v>305</v>
      </c>
      <c r="B322" s="63">
        <v>696244702321</v>
      </c>
      <c r="C322" s="64" t="s">
        <v>1002</v>
      </c>
      <c r="D322" s="65" t="s">
        <v>1003</v>
      </c>
      <c r="E322" s="66">
        <v>40</v>
      </c>
      <c r="F322" s="67"/>
      <c r="G322" s="72">
        <v>26.11</v>
      </c>
      <c r="H322" s="71">
        <f t="shared" si="44"/>
        <v>0</v>
      </c>
      <c r="I322" s="98">
        <f t="shared" si="40"/>
        <v>28.721</v>
      </c>
      <c r="J322" s="99">
        <f t="shared" si="41"/>
        <v>0</v>
      </c>
      <c r="K322" s="83" t="s">
        <v>1043</v>
      </c>
      <c r="L322" s="79">
        <v>46143</v>
      </c>
      <c r="N322" s="89"/>
      <c r="O322" s="117">
        <v>2.1749999999999998</v>
      </c>
      <c r="P322" s="116"/>
      <c r="Q322" s="116"/>
      <c r="R322" s="116"/>
      <c r="S322" s="111"/>
    </row>
    <row r="323" spans="1:19" ht="12.75">
      <c r="A323" s="40">
        <f>SUBTOTAL(3,$B$18:B323)</f>
        <v>306</v>
      </c>
      <c r="B323" s="8">
        <v>696244701287</v>
      </c>
      <c r="C323" s="1" t="s">
        <v>686</v>
      </c>
      <c r="D323" s="1" t="s">
        <v>697</v>
      </c>
      <c r="E323" s="1">
        <v>500</v>
      </c>
      <c r="F323" s="31"/>
      <c r="G323" s="3">
        <v>317.50559999999996</v>
      </c>
      <c r="H323" s="3">
        <f t="shared" ref="H323:H332" si="45">(ROUND(G323*(1-$E$5)*(1-$G$5)*(1-$H$5),2)*F323)</f>
        <v>0</v>
      </c>
      <c r="I323" s="98">
        <f t="shared" si="40"/>
        <v>349.25615999999997</v>
      </c>
      <c r="J323" s="99">
        <f t="shared" si="41"/>
        <v>0</v>
      </c>
      <c r="K323" s="2" t="s">
        <v>1043</v>
      </c>
      <c r="L323" s="36" t="s">
        <v>0</v>
      </c>
      <c r="M323" s="5">
        <f t="shared" ref="M323:M331" si="46">P323/100*F323+S323</f>
        <v>15.281499999999998</v>
      </c>
      <c r="N323" s="89">
        <v>15.3</v>
      </c>
      <c r="O323" s="115">
        <v>3.0562999999999998</v>
      </c>
      <c r="P323" s="116">
        <v>1.43</v>
      </c>
      <c r="Q323" s="116">
        <v>0</v>
      </c>
      <c r="R323" s="116">
        <v>0</v>
      </c>
      <c r="S323" s="111">
        <f t="shared" ref="S323:S331" si="47">O323/100*E323+R323</f>
        <v>15.281499999999998</v>
      </c>
    </row>
    <row r="324" spans="1:19" ht="12.75">
      <c r="A324" s="40">
        <f>SUBTOTAL(3,$B$18:B324)</f>
        <v>307</v>
      </c>
      <c r="B324" s="8">
        <v>696244701300</v>
      </c>
      <c r="C324" s="1" t="s">
        <v>733</v>
      </c>
      <c r="D324" s="1" t="s">
        <v>728</v>
      </c>
      <c r="E324" s="1">
        <v>40</v>
      </c>
      <c r="F324" s="31"/>
      <c r="G324" s="3">
        <v>31.426199999999998</v>
      </c>
      <c r="H324" s="3">
        <f t="shared" si="45"/>
        <v>0</v>
      </c>
      <c r="I324" s="98">
        <f t="shared" si="40"/>
        <v>34.568819999999995</v>
      </c>
      <c r="J324" s="99">
        <f t="shared" si="41"/>
        <v>0</v>
      </c>
      <c r="K324" s="2" t="s">
        <v>1043</v>
      </c>
      <c r="L324" s="36" t="s">
        <v>0</v>
      </c>
      <c r="M324" s="5">
        <f t="shared" si="46"/>
        <v>1.2223999999999999</v>
      </c>
      <c r="N324" s="89"/>
      <c r="O324" s="115">
        <v>3.056</v>
      </c>
      <c r="P324" s="116"/>
      <c r="Q324" s="116"/>
      <c r="R324" s="116"/>
      <c r="S324" s="111">
        <f t="shared" si="47"/>
        <v>1.2223999999999999</v>
      </c>
    </row>
    <row r="325" spans="1:19" ht="13.15" customHeight="1">
      <c r="A325" s="40">
        <f>SUBTOTAL(3,$B$18:B325)</f>
        <v>308</v>
      </c>
      <c r="B325" s="8">
        <v>696244701348</v>
      </c>
      <c r="C325" s="1" t="s">
        <v>687</v>
      </c>
      <c r="D325" s="1" t="s">
        <v>698</v>
      </c>
      <c r="E325" s="1">
        <v>500</v>
      </c>
      <c r="F325" s="31"/>
      <c r="G325" s="3">
        <v>415.30320000000006</v>
      </c>
      <c r="H325" s="3">
        <f t="shared" si="45"/>
        <v>0</v>
      </c>
      <c r="I325" s="98">
        <f t="shared" si="40"/>
        <v>456.83352000000008</v>
      </c>
      <c r="J325" s="99">
        <f t="shared" si="41"/>
        <v>0</v>
      </c>
      <c r="K325" s="2" t="s">
        <v>1043</v>
      </c>
      <c r="L325" s="36" t="s">
        <v>0</v>
      </c>
      <c r="M325" s="5">
        <f t="shared" si="46"/>
        <v>18.594999999999999</v>
      </c>
      <c r="N325" s="89">
        <v>18.5</v>
      </c>
      <c r="O325" s="115">
        <v>3.7189999999999999</v>
      </c>
      <c r="P325" s="116">
        <v>1.43</v>
      </c>
      <c r="Q325" s="116">
        <v>0</v>
      </c>
      <c r="R325" s="116">
        <v>0</v>
      </c>
      <c r="S325" s="111">
        <f t="shared" si="47"/>
        <v>18.594999999999999</v>
      </c>
    </row>
    <row r="326" spans="1:19" ht="14.45" customHeight="1">
      <c r="A326" s="40">
        <f>SUBTOTAL(3,$B$18:B326)</f>
        <v>309</v>
      </c>
      <c r="B326" s="8">
        <v>696244701362</v>
      </c>
      <c r="C326" s="1" t="s">
        <v>734</v>
      </c>
      <c r="D326" s="1" t="s">
        <v>729</v>
      </c>
      <c r="E326" s="1">
        <v>40</v>
      </c>
      <c r="F326" s="31"/>
      <c r="G326" s="3">
        <v>42.136200000000002</v>
      </c>
      <c r="H326" s="3">
        <f t="shared" si="45"/>
        <v>0</v>
      </c>
      <c r="I326" s="98">
        <f t="shared" si="40"/>
        <v>46.349820000000001</v>
      </c>
      <c r="J326" s="99">
        <f t="shared" si="41"/>
        <v>0</v>
      </c>
      <c r="K326" s="2" t="s">
        <v>1043</v>
      </c>
      <c r="L326" s="36" t="s">
        <v>0</v>
      </c>
      <c r="M326" s="5">
        <f t="shared" si="46"/>
        <v>1.4876</v>
      </c>
      <c r="N326" s="89"/>
      <c r="O326" s="115">
        <v>3.7189999999999999</v>
      </c>
      <c r="P326" s="116"/>
      <c r="Q326" s="116"/>
      <c r="R326" s="116"/>
      <c r="S326" s="111">
        <f t="shared" si="47"/>
        <v>1.4876</v>
      </c>
    </row>
    <row r="327" spans="1:19" ht="12.75">
      <c r="A327" s="40">
        <f>SUBTOTAL(3,$B$18:B327)</f>
        <v>310</v>
      </c>
      <c r="B327" s="8">
        <v>696244701409</v>
      </c>
      <c r="C327" s="1" t="s">
        <v>688</v>
      </c>
      <c r="D327" s="1" t="s">
        <v>699</v>
      </c>
      <c r="E327" s="1">
        <v>300</v>
      </c>
      <c r="F327" s="31"/>
      <c r="G327" s="3">
        <v>345.78000000000003</v>
      </c>
      <c r="H327" s="3">
        <f t="shared" si="45"/>
        <v>0</v>
      </c>
      <c r="I327" s="98">
        <f t="shared" si="40"/>
        <v>380.35800000000006</v>
      </c>
      <c r="J327" s="99">
        <f t="shared" si="41"/>
        <v>0</v>
      </c>
      <c r="K327" s="2" t="s">
        <v>1043</v>
      </c>
      <c r="L327" s="36" t="s">
        <v>0</v>
      </c>
      <c r="M327" s="5">
        <f t="shared" si="46"/>
        <v>13.08</v>
      </c>
      <c r="N327" s="89">
        <v>14.5</v>
      </c>
      <c r="O327" s="115">
        <v>4.3600000000000003</v>
      </c>
      <c r="P327" s="116">
        <v>1.43</v>
      </c>
      <c r="Q327" s="116">
        <v>0</v>
      </c>
      <c r="R327" s="116">
        <v>0</v>
      </c>
      <c r="S327" s="111">
        <f t="shared" si="47"/>
        <v>13.08</v>
      </c>
    </row>
    <row r="328" spans="1:19" ht="13.15" customHeight="1">
      <c r="A328" s="40">
        <f>SUBTOTAL(3,$B$18:B328)</f>
        <v>311</v>
      </c>
      <c r="B328" s="8">
        <v>696244701423</v>
      </c>
      <c r="C328" s="1" t="s">
        <v>735</v>
      </c>
      <c r="D328" s="1" t="s">
        <v>730</v>
      </c>
      <c r="E328" s="1">
        <v>40</v>
      </c>
      <c r="F328" s="31"/>
      <c r="G328" s="3">
        <v>57.538199999999996</v>
      </c>
      <c r="H328" s="3">
        <f t="shared" si="45"/>
        <v>0</v>
      </c>
      <c r="I328" s="98">
        <f t="shared" si="40"/>
        <v>63.292019999999994</v>
      </c>
      <c r="J328" s="99">
        <f t="shared" si="41"/>
        <v>0</v>
      </c>
      <c r="K328" s="2" t="s">
        <v>1043</v>
      </c>
      <c r="L328" s="36" t="s">
        <v>0</v>
      </c>
      <c r="M328" s="5">
        <f t="shared" si="46"/>
        <v>1.744</v>
      </c>
      <c r="N328" s="89"/>
      <c r="O328" s="115">
        <v>4.3600000000000003</v>
      </c>
      <c r="P328" s="116"/>
      <c r="Q328" s="116"/>
      <c r="R328" s="116"/>
      <c r="S328" s="111">
        <f t="shared" si="47"/>
        <v>1.744</v>
      </c>
    </row>
    <row r="329" spans="1:19" ht="14.45" customHeight="1">
      <c r="A329" s="40">
        <f>SUBTOTAL(3,$B$18:B329)</f>
        <v>312</v>
      </c>
      <c r="B329" s="8">
        <v>696244701645</v>
      </c>
      <c r="C329" s="1" t="s">
        <v>689</v>
      </c>
      <c r="D329" s="1" t="s">
        <v>700</v>
      </c>
      <c r="E329" s="1">
        <v>300</v>
      </c>
      <c r="F329" s="31"/>
      <c r="G329" s="3">
        <v>435.57059999999996</v>
      </c>
      <c r="H329" s="3">
        <f t="shared" si="45"/>
        <v>0</v>
      </c>
      <c r="I329" s="98">
        <f t="shared" si="40"/>
        <v>479.12765999999993</v>
      </c>
      <c r="J329" s="99">
        <f t="shared" si="41"/>
        <v>0</v>
      </c>
      <c r="K329" s="2" t="s">
        <v>1043</v>
      </c>
      <c r="L329" s="36" t="s">
        <v>0</v>
      </c>
      <c r="M329" s="5">
        <f t="shared" si="46"/>
        <v>15</v>
      </c>
      <c r="N329" s="89">
        <v>16.399999999999999</v>
      </c>
      <c r="O329" s="115">
        <v>5</v>
      </c>
      <c r="P329" s="116">
        <v>1.43</v>
      </c>
      <c r="Q329" s="116">
        <v>0</v>
      </c>
      <c r="R329" s="116">
        <v>0</v>
      </c>
      <c r="S329" s="111">
        <f t="shared" si="47"/>
        <v>15</v>
      </c>
    </row>
    <row r="330" spans="1:19" ht="12.75">
      <c r="A330" s="40">
        <f>SUBTOTAL(3,$B$18:B330)</f>
        <v>313</v>
      </c>
      <c r="B330" s="8">
        <v>696244701669</v>
      </c>
      <c r="C330" s="1" t="s">
        <v>736</v>
      </c>
      <c r="D330" s="1" t="s">
        <v>731</v>
      </c>
      <c r="E330" s="1">
        <v>40</v>
      </c>
      <c r="F330" s="31"/>
      <c r="G330" s="3">
        <v>73.929600000000008</v>
      </c>
      <c r="H330" s="3">
        <f t="shared" si="45"/>
        <v>0</v>
      </c>
      <c r="I330" s="98">
        <f t="shared" si="40"/>
        <v>81.32256000000001</v>
      </c>
      <c r="J330" s="99">
        <f t="shared" si="41"/>
        <v>0</v>
      </c>
      <c r="K330" s="2" t="s">
        <v>1043</v>
      </c>
      <c r="L330" s="36" t="s">
        <v>0</v>
      </c>
      <c r="M330" s="5">
        <f t="shared" si="46"/>
        <v>2</v>
      </c>
      <c r="N330" s="89"/>
      <c r="O330" s="115">
        <v>5</v>
      </c>
      <c r="P330" s="116"/>
      <c r="Q330" s="116"/>
      <c r="R330" s="116"/>
      <c r="S330" s="111">
        <f t="shared" si="47"/>
        <v>2</v>
      </c>
    </row>
    <row r="331" spans="1:19" ht="13.15" customHeight="1">
      <c r="A331" s="40">
        <f>SUBTOTAL(3,$B$18:B331)</f>
        <v>314</v>
      </c>
      <c r="B331" s="8">
        <v>696244701706</v>
      </c>
      <c r="C331" s="1" t="s">
        <v>690</v>
      </c>
      <c r="D331" s="1" t="s">
        <v>701</v>
      </c>
      <c r="E331" s="1">
        <v>300</v>
      </c>
      <c r="F331" s="31"/>
      <c r="G331" s="3">
        <v>548.47440000000006</v>
      </c>
      <c r="H331" s="3">
        <f t="shared" si="45"/>
        <v>0</v>
      </c>
      <c r="I331" s="98">
        <f t="shared" si="40"/>
        <v>603.32184000000007</v>
      </c>
      <c r="J331" s="99">
        <f t="shared" si="41"/>
        <v>0</v>
      </c>
      <c r="K331" s="2" t="s">
        <v>1043</v>
      </c>
      <c r="L331" s="36" t="s">
        <v>0</v>
      </c>
      <c r="M331" s="5">
        <f t="shared" si="46"/>
        <v>17.16</v>
      </c>
      <c r="N331" s="89">
        <v>18.600000000000001</v>
      </c>
      <c r="O331" s="115">
        <v>5.72</v>
      </c>
      <c r="P331" s="116">
        <v>1.43</v>
      </c>
      <c r="Q331" s="116">
        <v>0</v>
      </c>
      <c r="R331" s="116">
        <v>0</v>
      </c>
      <c r="S331" s="111">
        <f t="shared" si="47"/>
        <v>17.16</v>
      </c>
    </row>
    <row r="332" spans="1:19" ht="14.45" customHeight="1">
      <c r="A332" s="40">
        <f>SUBTOTAL(3,$B$18:B332)</f>
        <v>315</v>
      </c>
      <c r="B332" s="8">
        <v>696244701720</v>
      </c>
      <c r="C332" s="1" t="s">
        <v>737</v>
      </c>
      <c r="D332" s="1" t="s">
        <v>732</v>
      </c>
      <c r="E332" s="1">
        <v>40</v>
      </c>
      <c r="F332" s="31"/>
      <c r="G332" s="3">
        <v>94.554000000000002</v>
      </c>
      <c r="H332" s="3">
        <f t="shared" si="45"/>
        <v>0</v>
      </c>
      <c r="I332" s="98">
        <f t="shared" si="40"/>
        <v>104.0094</v>
      </c>
      <c r="J332" s="99">
        <f t="shared" si="41"/>
        <v>0</v>
      </c>
      <c r="K332" s="2" t="s">
        <v>1043</v>
      </c>
      <c r="L332" s="36" t="s">
        <v>0</v>
      </c>
      <c r="M332" s="64"/>
      <c r="N332" s="89"/>
      <c r="O332" s="115">
        <v>5.72</v>
      </c>
      <c r="P332" s="115"/>
      <c r="Q332" s="64"/>
      <c r="R332" s="64"/>
      <c r="S332" s="118"/>
    </row>
    <row r="333" spans="1:19" ht="12.75">
      <c r="A333" s="40">
        <f>SUBTOTAL(3,$B$18:B333)</f>
        <v>316</v>
      </c>
      <c r="B333" s="32" t="s">
        <v>139</v>
      </c>
      <c r="C333" s="27"/>
      <c r="D333" s="27"/>
      <c r="E333" s="33"/>
      <c r="F333" s="27"/>
      <c r="G333" s="27"/>
      <c r="H333" s="28"/>
      <c r="I333" s="28"/>
      <c r="J333" s="28"/>
      <c r="K333" s="41" t="s">
        <v>1044</v>
      </c>
      <c r="L333" s="78"/>
      <c r="M333" s="30"/>
      <c r="N333" s="30"/>
      <c r="O333" s="30"/>
      <c r="P333" s="30"/>
      <c r="Q333" s="30"/>
      <c r="R333" s="30"/>
      <c r="S333" s="110"/>
    </row>
    <row r="334" spans="1:19" ht="13.15" customHeight="1">
      <c r="A334" s="40">
        <f>SUBTOTAL(3,$B$18:B334)</f>
        <v>317</v>
      </c>
      <c r="B334" s="8">
        <v>696244404096</v>
      </c>
      <c r="C334" s="1" t="s">
        <v>758</v>
      </c>
      <c r="D334" s="1" t="s">
        <v>756</v>
      </c>
      <c r="E334" s="7">
        <v>10000</v>
      </c>
      <c r="F334" s="31"/>
      <c r="G334" s="3">
        <v>694.52</v>
      </c>
      <c r="H334" s="3">
        <f t="shared" ref="H334:H363" si="48">(ROUND(G334*(1-$E$5)*(1-$G$5)*(1-$H$5),2)*F334)</f>
        <v>0</v>
      </c>
      <c r="I334" s="98">
        <f t="shared" si="40"/>
        <v>763.97199999999998</v>
      </c>
      <c r="J334" s="99">
        <f t="shared" si="41"/>
        <v>0</v>
      </c>
      <c r="K334" s="2" t="s">
        <v>1047</v>
      </c>
      <c r="L334" s="36" t="s">
        <v>0</v>
      </c>
      <c r="M334" s="5">
        <f>(O334/100)*E334+P334+Q334+R334</f>
        <v>29.81</v>
      </c>
      <c r="N334" s="89">
        <v>29.81</v>
      </c>
      <c r="O334" s="90">
        <v>0.2838</v>
      </c>
      <c r="P334" s="90">
        <v>1.43</v>
      </c>
      <c r="Q334" s="90">
        <v>0</v>
      </c>
      <c r="R334" s="90">
        <v>0</v>
      </c>
      <c r="S334" s="111">
        <f>(O334/100)*E334</f>
        <v>28.38</v>
      </c>
    </row>
    <row r="335" spans="1:19" ht="14.45" customHeight="1">
      <c r="A335" s="40">
        <f>SUBTOTAL(3,$B$18:B335)</f>
        <v>318</v>
      </c>
      <c r="B335" s="8">
        <v>696244404119</v>
      </c>
      <c r="C335" s="1" t="s">
        <v>759</v>
      </c>
      <c r="D335" s="1" t="s">
        <v>757</v>
      </c>
      <c r="E335" s="7">
        <v>100</v>
      </c>
      <c r="F335" s="31"/>
      <c r="G335" s="3">
        <v>8.42</v>
      </c>
      <c r="H335" s="3">
        <f t="shared" si="48"/>
        <v>0</v>
      </c>
      <c r="I335" s="98">
        <f t="shared" si="40"/>
        <v>9.2620000000000005</v>
      </c>
      <c r="J335" s="99">
        <f t="shared" si="41"/>
        <v>0</v>
      </c>
      <c r="K335" s="2" t="s">
        <v>1047</v>
      </c>
      <c r="L335" s="36" t="s">
        <v>0</v>
      </c>
      <c r="M335" s="5">
        <f>(O335/100)*E335+P335+Q335+R335</f>
        <v>0.5978</v>
      </c>
      <c r="N335" s="89">
        <v>0.5978</v>
      </c>
      <c r="O335" s="90">
        <v>0.2838</v>
      </c>
      <c r="P335" s="90">
        <v>7.8E-2</v>
      </c>
      <c r="Q335" s="90">
        <v>0.22800000000000001</v>
      </c>
      <c r="R335" s="90">
        <v>8.0000000000000002E-3</v>
      </c>
      <c r="S335" s="111">
        <f>(O335/100)*E335</f>
        <v>0.2838</v>
      </c>
    </row>
    <row r="336" spans="1:19" ht="12.75">
      <c r="A336" s="40">
        <f>SUBTOTAL(3,$B$18:B336)</f>
        <v>319</v>
      </c>
      <c r="B336" s="8">
        <v>696244404133</v>
      </c>
      <c r="C336" s="1" t="s">
        <v>760</v>
      </c>
      <c r="D336" s="1" t="s">
        <v>897</v>
      </c>
      <c r="E336" s="7">
        <v>1050</v>
      </c>
      <c r="F336" s="31"/>
      <c r="G336" s="3">
        <v>67.25</v>
      </c>
      <c r="H336" s="3">
        <f t="shared" si="48"/>
        <v>0</v>
      </c>
      <c r="I336" s="98">
        <f t="shared" si="40"/>
        <v>73.974999999999994</v>
      </c>
      <c r="J336" s="99">
        <f t="shared" si="41"/>
        <v>0</v>
      </c>
      <c r="K336" s="2" t="s">
        <v>1047</v>
      </c>
      <c r="L336" s="36" t="s">
        <v>0</v>
      </c>
      <c r="M336" s="5">
        <f>(O336/100)*E336+P336+Q336+R336</f>
        <v>3.6518999999999999</v>
      </c>
      <c r="N336" s="89">
        <v>3.6518999999999999</v>
      </c>
      <c r="O336" s="90">
        <v>0.2838</v>
      </c>
      <c r="P336" s="90">
        <v>0.26400000000000001</v>
      </c>
      <c r="Q336" s="90">
        <v>0.4</v>
      </c>
      <c r="R336" s="90">
        <v>8.0000000000000002E-3</v>
      </c>
      <c r="S336" s="111">
        <f>(O336/100)*E336</f>
        <v>2.9798999999999998</v>
      </c>
    </row>
    <row r="337" spans="1:19" ht="13.15" customHeight="1">
      <c r="A337" s="40">
        <f>SUBTOTAL(3,$B$18:B337)</f>
        <v>320</v>
      </c>
      <c r="B337" s="8">
        <v>696244402177</v>
      </c>
      <c r="C337" s="1" t="s">
        <v>303</v>
      </c>
      <c r="D337" s="1" t="s">
        <v>587</v>
      </c>
      <c r="E337" s="7">
        <v>10000</v>
      </c>
      <c r="F337" s="31"/>
      <c r="G337" s="3">
        <v>817.38</v>
      </c>
      <c r="H337" s="3">
        <f t="shared" si="48"/>
        <v>0</v>
      </c>
      <c r="I337" s="98">
        <f t="shared" si="40"/>
        <v>899.11799999999994</v>
      </c>
      <c r="J337" s="99">
        <f t="shared" si="41"/>
        <v>0</v>
      </c>
      <c r="K337" s="2" t="s">
        <v>1047</v>
      </c>
      <c r="L337" s="36" t="s">
        <v>0</v>
      </c>
      <c r="M337" s="5">
        <v>36.22</v>
      </c>
      <c r="N337" s="89">
        <v>34.799600000000005</v>
      </c>
      <c r="O337" s="90">
        <v>0.34799999999999998</v>
      </c>
      <c r="P337" s="90">
        <v>1.43</v>
      </c>
      <c r="Q337" s="90">
        <v>0</v>
      </c>
      <c r="R337" s="90">
        <v>0</v>
      </c>
      <c r="S337" s="111">
        <v>34.79</v>
      </c>
    </row>
    <row r="338" spans="1:19" ht="14.45" customHeight="1">
      <c r="A338" s="40">
        <f>SUBTOTAL(3,$B$18:B338)</f>
        <v>321</v>
      </c>
      <c r="B338" s="8">
        <v>696244402191</v>
      </c>
      <c r="C338" s="1" t="s">
        <v>302</v>
      </c>
      <c r="D338" s="1" t="s">
        <v>588</v>
      </c>
      <c r="E338" s="7">
        <v>100</v>
      </c>
      <c r="F338" s="31"/>
      <c r="G338" s="3">
        <v>10.41</v>
      </c>
      <c r="H338" s="3">
        <f t="shared" si="48"/>
        <v>0</v>
      </c>
      <c r="I338" s="98">
        <f t="shared" si="40"/>
        <v>11.451000000000001</v>
      </c>
      <c r="J338" s="99">
        <f t="shared" si="41"/>
        <v>0</v>
      </c>
      <c r="K338" s="2" t="s">
        <v>1047</v>
      </c>
      <c r="L338" s="36" t="s">
        <v>0</v>
      </c>
      <c r="M338" s="5">
        <v>0.46399999999999997</v>
      </c>
      <c r="N338" s="89">
        <v>0.34799600000000003</v>
      </c>
      <c r="O338" s="90">
        <v>0.34799999999999998</v>
      </c>
      <c r="P338" s="90">
        <v>7.8E-2</v>
      </c>
      <c r="Q338" s="90">
        <v>0.22800000000000001</v>
      </c>
      <c r="R338" s="90">
        <v>8.0000000000000002E-3</v>
      </c>
      <c r="S338" s="111">
        <v>0.34799999999999998</v>
      </c>
    </row>
    <row r="339" spans="1:19" ht="12.75">
      <c r="A339" s="40">
        <f>SUBTOTAL(3,$B$18:B339)</f>
        <v>322</v>
      </c>
      <c r="B339" s="8">
        <v>696244402214</v>
      </c>
      <c r="C339" s="1" t="s">
        <v>301</v>
      </c>
      <c r="D339" s="1" t="s">
        <v>898</v>
      </c>
      <c r="E339" s="7">
        <v>775</v>
      </c>
      <c r="F339" s="31"/>
      <c r="G339" s="3">
        <v>71.290000000000006</v>
      </c>
      <c r="H339" s="3">
        <f t="shared" si="48"/>
        <v>0</v>
      </c>
      <c r="I339" s="98">
        <f t="shared" si="40"/>
        <v>78.419000000000011</v>
      </c>
      <c r="J339" s="99">
        <f t="shared" si="41"/>
        <v>0</v>
      </c>
      <c r="K339" s="2" t="s">
        <v>1047</v>
      </c>
      <c r="L339" s="36" t="s">
        <v>0</v>
      </c>
      <c r="M339" s="5">
        <v>2.9610000000000003</v>
      </c>
      <c r="N339" s="89">
        <v>2.6969690000000002</v>
      </c>
      <c r="O339" s="90">
        <v>0.34799999999999998</v>
      </c>
      <c r="P339" s="90">
        <v>0.26400000000000001</v>
      </c>
      <c r="Q339" s="90">
        <v>0.4</v>
      </c>
      <c r="R339" s="90">
        <v>8.0000000000000002E-3</v>
      </c>
      <c r="S339" s="111">
        <v>2.6970000000000001</v>
      </c>
    </row>
    <row r="340" spans="1:19" ht="13.15" customHeight="1">
      <c r="A340" s="40">
        <f>SUBTOTAL(3,$B$18:B340)</f>
        <v>323</v>
      </c>
      <c r="B340" s="8">
        <v>696244400005</v>
      </c>
      <c r="C340" s="1" t="s">
        <v>138</v>
      </c>
      <c r="D340" s="1" t="s">
        <v>589</v>
      </c>
      <c r="E340" s="7">
        <v>6500</v>
      </c>
      <c r="F340" s="31"/>
      <c r="G340" s="3">
        <v>541.62</v>
      </c>
      <c r="H340" s="3">
        <f t="shared" si="48"/>
        <v>0</v>
      </c>
      <c r="I340" s="98">
        <f t="shared" si="40"/>
        <v>595.78200000000004</v>
      </c>
      <c r="J340" s="99">
        <f t="shared" si="41"/>
        <v>0</v>
      </c>
      <c r="K340" s="2" t="s">
        <v>1047</v>
      </c>
      <c r="L340" s="36" t="s">
        <v>0</v>
      </c>
      <c r="M340" s="5">
        <f>S340+P340</f>
        <v>28.209999999999997</v>
      </c>
      <c r="N340" s="89">
        <v>26.741</v>
      </c>
      <c r="O340" s="90">
        <v>0.41199999999999998</v>
      </c>
      <c r="P340" s="90">
        <v>1.43</v>
      </c>
      <c r="Q340" s="90">
        <v>0</v>
      </c>
      <c r="R340" s="90">
        <v>0</v>
      </c>
      <c r="S340" s="111">
        <f t="shared" ref="S340:S363" si="49">O340/100*E340+R340</f>
        <v>26.779999999999998</v>
      </c>
    </row>
    <row r="341" spans="1:19" ht="13.15" customHeight="1">
      <c r="A341" s="40">
        <f>SUBTOTAL(3,$B$18:B341)</f>
        <v>324</v>
      </c>
      <c r="B341" s="8">
        <v>696244400128</v>
      </c>
      <c r="C341" s="1" t="s">
        <v>137</v>
      </c>
      <c r="D341" s="1" t="s">
        <v>590</v>
      </c>
      <c r="E341" s="7">
        <v>100</v>
      </c>
      <c r="F341" s="31"/>
      <c r="G341" s="3">
        <v>10.63</v>
      </c>
      <c r="H341" s="3">
        <f t="shared" si="48"/>
        <v>0</v>
      </c>
      <c r="I341" s="98">
        <f t="shared" si="40"/>
        <v>11.693000000000001</v>
      </c>
      <c r="J341" s="99">
        <f t="shared" si="41"/>
        <v>0</v>
      </c>
      <c r="K341" s="2" t="s">
        <v>1047</v>
      </c>
      <c r="L341" s="36" t="s">
        <v>0</v>
      </c>
      <c r="M341" s="5">
        <f>(S341+P341)+(Q341/6)</f>
        <v>0.53600000000000003</v>
      </c>
      <c r="N341" s="89">
        <v>0.41140000000000004</v>
      </c>
      <c r="O341" s="90">
        <v>0.41199999999999998</v>
      </c>
      <c r="P341" s="90">
        <v>7.8E-2</v>
      </c>
      <c r="Q341" s="90">
        <v>0.22800000000000001</v>
      </c>
      <c r="R341" s="90">
        <v>8.0000000000000002E-3</v>
      </c>
      <c r="S341" s="111">
        <f t="shared" si="49"/>
        <v>0.42</v>
      </c>
    </row>
    <row r="342" spans="1:19" ht="13.15" customHeight="1">
      <c r="A342" s="40">
        <f>SUBTOTAL(3,$B$18:B342)</f>
        <v>325</v>
      </c>
      <c r="B342" s="8">
        <v>696244400074</v>
      </c>
      <c r="C342" s="1" t="s">
        <v>136</v>
      </c>
      <c r="D342" s="1" t="s">
        <v>899</v>
      </c>
      <c r="E342" s="7">
        <v>700</v>
      </c>
      <c r="F342" s="31"/>
      <c r="G342" s="3">
        <v>71.290000000000006</v>
      </c>
      <c r="H342" s="3">
        <f t="shared" si="48"/>
        <v>0</v>
      </c>
      <c r="I342" s="98">
        <f t="shared" si="40"/>
        <v>78.419000000000011</v>
      </c>
      <c r="J342" s="99">
        <f t="shared" si="41"/>
        <v>0</v>
      </c>
      <c r="K342" s="2" t="s">
        <v>1047</v>
      </c>
      <c r="L342" s="36" t="s">
        <v>0</v>
      </c>
      <c r="M342" s="5">
        <f>S342+P342</f>
        <v>3.1559999999999997</v>
      </c>
      <c r="N342" s="89">
        <v>2.8797999999999999</v>
      </c>
      <c r="O342" s="90">
        <v>0.41199999999999998</v>
      </c>
      <c r="P342" s="90">
        <v>0.26400000000000001</v>
      </c>
      <c r="Q342" s="90">
        <v>0.4</v>
      </c>
      <c r="R342" s="90">
        <v>8.0000000000000002E-3</v>
      </c>
      <c r="S342" s="111">
        <f t="shared" si="49"/>
        <v>2.8919999999999995</v>
      </c>
    </row>
    <row r="343" spans="1:19" ht="13.15" customHeight="1">
      <c r="A343" s="40">
        <f>SUBTOTAL(3,$B$18:B343)</f>
        <v>326</v>
      </c>
      <c r="B343" s="8">
        <v>696244400012</v>
      </c>
      <c r="C343" s="1" t="s">
        <v>135</v>
      </c>
      <c r="D343" s="1" t="s">
        <v>591</v>
      </c>
      <c r="E343" s="7">
        <v>4500</v>
      </c>
      <c r="F343" s="31"/>
      <c r="G343" s="3">
        <v>472.13</v>
      </c>
      <c r="H343" s="3">
        <f t="shared" si="48"/>
        <v>0</v>
      </c>
      <c r="I343" s="98">
        <f t="shared" si="40"/>
        <v>519.34299999999996</v>
      </c>
      <c r="J343" s="99">
        <f t="shared" si="41"/>
        <v>0</v>
      </c>
      <c r="K343" s="2" t="s">
        <v>1047</v>
      </c>
      <c r="L343" s="36" t="s">
        <v>0</v>
      </c>
      <c r="M343" s="5">
        <f>S343+P343</f>
        <v>26.450000000000003</v>
      </c>
      <c r="N343" s="89">
        <v>25.047000000000001</v>
      </c>
      <c r="O343" s="90">
        <v>0.55600000000000005</v>
      </c>
      <c r="P343" s="90">
        <v>1.43</v>
      </c>
      <c r="Q343" s="90">
        <v>0</v>
      </c>
      <c r="R343" s="90">
        <v>0</v>
      </c>
      <c r="S343" s="111">
        <f t="shared" si="49"/>
        <v>25.020000000000003</v>
      </c>
    </row>
    <row r="344" spans="1:19" ht="14.45" customHeight="1">
      <c r="A344" s="40">
        <f>SUBTOTAL(3,$B$18:B344)</f>
        <v>327</v>
      </c>
      <c r="B344" s="8">
        <v>696244400135</v>
      </c>
      <c r="C344" s="1" t="s">
        <v>134</v>
      </c>
      <c r="D344" s="1" t="s">
        <v>592</v>
      </c>
      <c r="E344" s="7">
        <v>100</v>
      </c>
      <c r="F344" s="31"/>
      <c r="G344" s="3">
        <v>13.11</v>
      </c>
      <c r="H344" s="3">
        <f t="shared" si="48"/>
        <v>0</v>
      </c>
      <c r="I344" s="98">
        <f t="shared" si="40"/>
        <v>14.420999999999999</v>
      </c>
      <c r="J344" s="99">
        <f t="shared" si="41"/>
        <v>0</v>
      </c>
      <c r="K344" s="2" t="s">
        <v>1047</v>
      </c>
      <c r="L344" s="36" t="s">
        <v>0</v>
      </c>
      <c r="M344" s="5">
        <f>(S344+P344)+(Q344/6)</f>
        <v>0.68</v>
      </c>
      <c r="N344" s="89">
        <v>0.55660000000000009</v>
      </c>
      <c r="O344" s="90">
        <v>0.55600000000000005</v>
      </c>
      <c r="P344" s="90">
        <v>7.8E-2</v>
      </c>
      <c r="Q344" s="90">
        <v>0.22800000000000001</v>
      </c>
      <c r="R344" s="90">
        <v>8.0000000000000002E-3</v>
      </c>
      <c r="S344" s="111">
        <f t="shared" si="49"/>
        <v>0.56400000000000006</v>
      </c>
    </row>
    <row r="345" spans="1:19" ht="12.75">
      <c r="A345" s="40">
        <f>SUBTOTAL(3,$B$18:B345)</f>
        <v>328</v>
      </c>
      <c r="B345" s="8">
        <v>696244400081</v>
      </c>
      <c r="C345" s="1" t="s">
        <v>133</v>
      </c>
      <c r="D345" s="1" t="s">
        <v>900</v>
      </c>
      <c r="E345" s="7">
        <v>565</v>
      </c>
      <c r="F345" s="31"/>
      <c r="G345" s="3">
        <v>71.290000000000006</v>
      </c>
      <c r="H345" s="3">
        <f t="shared" si="48"/>
        <v>0</v>
      </c>
      <c r="I345" s="98">
        <f t="shared" si="40"/>
        <v>78.419000000000011</v>
      </c>
      <c r="J345" s="99">
        <f t="shared" si="41"/>
        <v>0</v>
      </c>
      <c r="K345" s="2" t="s">
        <v>1047</v>
      </c>
      <c r="L345" s="36" t="s">
        <v>0</v>
      </c>
      <c r="M345" s="5">
        <f>S345+P345</f>
        <v>3.4134000000000002</v>
      </c>
      <c r="N345" s="89">
        <v>3.1447900000000004</v>
      </c>
      <c r="O345" s="90">
        <v>0.55600000000000005</v>
      </c>
      <c r="P345" s="90">
        <v>0.26400000000000001</v>
      </c>
      <c r="Q345" s="90">
        <v>0.4</v>
      </c>
      <c r="R345" s="90">
        <v>8.0000000000000002E-3</v>
      </c>
      <c r="S345" s="111">
        <f t="shared" si="49"/>
        <v>3.1494000000000004</v>
      </c>
    </row>
    <row r="346" spans="1:19" ht="13.15" customHeight="1">
      <c r="A346" s="40">
        <f>SUBTOTAL(3,$B$18:B346)</f>
        <v>329</v>
      </c>
      <c r="B346" s="8">
        <v>696244400029</v>
      </c>
      <c r="C346" s="1" t="s">
        <v>132</v>
      </c>
      <c r="D346" s="1" t="s">
        <v>593</v>
      </c>
      <c r="E346" s="7">
        <v>3500</v>
      </c>
      <c r="F346" s="31"/>
      <c r="G346" s="3">
        <v>441.34</v>
      </c>
      <c r="H346" s="3">
        <f t="shared" si="48"/>
        <v>0</v>
      </c>
      <c r="I346" s="98">
        <f t="shared" si="40"/>
        <v>485.47399999999999</v>
      </c>
      <c r="J346" s="99">
        <f t="shared" si="41"/>
        <v>0</v>
      </c>
      <c r="K346" s="2" t="s">
        <v>1047</v>
      </c>
      <c r="L346" s="36" t="s">
        <v>0</v>
      </c>
      <c r="M346" s="5">
        <f>S346+P346</f>
        <v>26.209999999999997</v>
      </c>
      <c r="N346" s="89">
        <v>24.717000000000006</v>
      </c>
      <c r="O346" s="90">
        <v>0.70799999999999996</v>
      </c>
      <c r="P346" s="90">
        <v>1.43</v>
      </c>
      <c r="Q346" s="90">
        <v>0</v>
      </c>
      <c r="R346" s="90">
        <v>0</v>
      </c>
      <c r="S346" s="111">
        <f t="shared" si="49"/>
        <v>24.779999999999998</v>
      </c>
    </row>
    <row r="347" spans="1:19" ht="14.45" customHeight="1">
      <c r="A347" s="40">
        <f>SUBTOTAL(3,$B$18:B347)</f>
        <v>330</v>
      </c>
      <c r="B347" s="8">
        <v>696244400142</v>
      </c>
      <c r="C347" s="1" t="s">
        <v>131</v>
      </c>
      <c r="D347" s="1" t="s">
        <v>594</v>
      </c>
      <c r="E347" s="7">
        <v>100</v>
      </c>
      <c r="F347" s="31"/>
      <c r="G347" s="3">
        <v>15.76</v>
      </c>
      <c r="H347" s="3">
        <f t="shared" si="48"/>
        <v>0</v>
      </c>
      <c r="I347" s="98">
        <f t="shared" si="40"/>
        <v>17.335999999999999</v>
      </c>
      <c r="J347" s="99">
        <f t="shared" si="41"/>
        <v>0</v>
      </c>
      <c r="K347" s="2" t="s">
        <v>1047</v>
      </c>
      <c r="L347" s="36" t="s">
        <v>0</v>
      </c>
      <c r="M347" s="5">
        <f>(S347+P347)+(Q347/6)</f>
        <v>0.83199999999999996</v>
      </c>
      <c r="N347" s="89">
        <v>0.70620000000000005</v>
      </c>
      <c r="O347" s="90">
        <v>0.70799999999999996</v>
      </c>
      <c r="P347" s="90">
        <v>7.8E-2</v>
      </c>
      <c r="Q347" s="90">
        <v>0.22800000000000001</v>
      </c>
      <c r="R347" s="90">
        <v>8.0000000000000002E-3</v>
      </c>
      <c r="S347" s="111">
        <f t="shared" si="49"/>
        <v>0.71599999999999997</v>
      </c>
    </row>
    <row r="348" spans="1:19" ht="12.75">
      <c r="A348" s="40">
        <f>SUBTOTAL(3,$B$18:B348)</f>
        <v>331</v>
      </c>
      <c r="B348" s="8">
        <v>696244400098</v>
      </c>
      <c r="C348" s="1" t="s">
        <v>130</v>
      </c>
      <c r="D348" s="1" t="s">
        <v>901</v>
      </c>
      <c r="E348" s="7">
        <v>475</v>
      </c>
      <c r="F348" s="31"/>
      <c r="G348" s="3">
        <v>71.290000000000006</v>
      </c>
      <c r="H348" s="3">
        <f t="shared" si="48"/>
        <v>0</v>
      </c>
      <c r="I348" s="98">
        <f t="shared" si="40"/>
        <v>78.419000000000011</v>
      </c>
      <c r="J348" s="99">
        <f t="shared" si="41"/>
        <v>0</v>
      </c>
      <c r="K348" s="2" t="s">
        <v>1047</v>
      </c>
      <c r="L348" s="36" t="s">
        <v>0</v>
      </c>
      <c r="M348" s="5">
        <f>S348+P348</f>
        <v>3.6349999999999998</v>
      </c>
      <c r="N348" s="89">
        <v>3.3544500000000004</v>
      </c>
      <c r="O348" s="90">
        <v>0.70799999999999996</v>
      </c>
      <c r="P348" s="90">
        <v>0.26400000000000001</v>
      </c>
      <c r="Q348" s="90">
        <v>0.4</v>
      </c>
      <c r="R348" s="90">
        <v>8.0000000000000002E-3</v>
      </c>
      <c r="S348" s="111">
        <f t="shared" si="49"/>
        <v>3.3709999999999996</v>
      </c>
    </row>
    <row r="349" spans="1:19" ht="13.15" customHeight="1">
      <c r="A349" s="40">
        <f>SUBTOTAL(3,$B$18:B349)</f>
        <v>332</v>
      </c>
      <c r="B349" s="8">
        <v>696244400470</v>
      </c>
      <c r="C349" s="1" t="s">
        <v>129</v>
      </c>
      <c r="D349" s="1" t="s">
        <v>595</v>
      </c>
      <c r="E349" s="7">
        <v>3000</v>
      </c>
      <c r="F349" s="31"/>
      <c r="G349" s="3">
        <v>420.92</v>
      </c>
      <c r="H349" s="3">
        <f t="shared" si="48"/>
        <v>0</v>
      </c>
      <c r="I349" s="98">
        <f t="shared" si="40"/>
        <v>463.012</v>
      </c>
      <c r="J349" s="99">
        <f t="shared" si="41"/>
        <v>0</v>
      </c>
      <c r="K349" s="2" t="s">
        <v>1047</v>
      </c>
      <c r="L349" s="36" t="s">
        <v>0</v>
      </c>
      <c r="M349" s="5">
        <f>S349+P349</f>
        <v>24.53</v>
      </c>
      <c r="N349" s="89">
        <v>23.166000000000004</v>
      </c>
      <c r="O349" s="90">
        <v>0.77</v>
      </c>
      <c r="P349" s="90">
        <v>1.43</v>
      </c>
      <c r="Q349" s="90">
        <v>0</v>
      </c>
      <c r="R349" s="90">
        <v>0</v>
      </c>
      <c r="S349" s="111">
        <f t="shared" si="49"/>
        <v>23.1</v>
      </c>
    </row>
    <row r="350" spans="1:19" ht="14.45" customHeight="1">
      <c r="A350" s="40">
        <f>SUBTOTAL(3,$B$18:B350)</f>
        <v>333</v>
      </c>
      <c r="B350" s="8">
        <v>696244400494</v>
      </c>
      <c r="C350" s="1" t="s">
        <v>128</v>
      </c>
      <c r="D350" s="1" t="s">
        <v>596</v>
      </c>
      <c r="E350" s="7">
        <v>100</v>
      </c>
      <c r="F350" s="31"/>
      <c r="G350" s="3">
        <v>17.64</v>
      </c>
      <c r="H350" s="3">
        <f t="shared" si="48"/>
        <v>0</v>
      </c>
      <c r="I350" s="98">
        <f t="shared" si="40"/>
        <v>19.404</v>
      </c>
      <c r="J350" s="99">
        <f t="shared" si="41"/>
        <v>0</v>
      </c>
      <c r="K350" s="2" t="s">
        <v>1047</v>
      </c>
      <c r="L350" s="36" t="s">
        <v>0</v>
      </c>
      <c r="M350" s="5">
        <f>S350+P350</f>
        <v>0.85599999999999998</v>
      </c>
      <c r="N350" s="89">
        <v>0.78</v>
      </c>
      <c r="O350" s="90">
        <v>0.77</v>
      </c>
      <c r="P350" s="90">
        <v>7.8E-2</v>
      </c>
      <c r="Q350" s="90">
        <v>0.22800000000000001</v>
      </c>
      <c r="R350" s="90">
        <v>8.0000000000000002E-3</v>
      </c>
      <c r="S350" s="111">
        <f t="shared" si="49"/>
        <v>0.77800000000000002</v>
      </c>
    </row>
    <row r="351" spans="1:19" ht="12.75">
      <c r="A351" s="40">
        <f>SUBTOTAL(3,$B$18:B351)</f>
        <v>334</v>
      </c>
      <c r="B351" s="8">
        <v>696244400104</v>
      </c>
      <c r="C351" s="1" t="s">
        <v>127</v>
      </c>
      <c r="D351" s="1" t="s">
        <v>902</v>
      </c>
      <c r="E351" s="1">
        <v>400</v>
      </c>
      <c r="F351" s="31"/>
      <c r="G351" s="3">
        <v>71.290000000000006</v>
      </c>
      <c r="H351" s="3">
        <f t="shared" si="48"/>
        <v>0</v>
      </c>
      <c r="I351" s="98">
        <f t="shared" si="40"/>
        <v>78.419000000000011</v>
      </c>
      <c r="J351" s="99">
        <f t="shared" si="41"/>
        <v>0</v>
      </c>
      <c r="K351" s="2" t="s">
        <v>1047</v>
      </c>
      <c r="L351" s="36" t="s">
        <v>0</v>
      </c>
      <c r="M351" s="5">
        <f>S351+P351</f>
        <v>3.3520000000000003</v>
      </c>
      <c r="N351" s="89">
        <v>3.0888000000000004</v>
      </c>
      <c r="O351" s="90">
        <v>0.77</v>
      </c>
      <c r="P351" s="90">
        <v>0.26400000000000001</v>
      </c>
      <c r="Q351" s="90">
        <v>0.4</v>
      </c>
      <c r="R351" s="90">
        <v>8.0000000000000002E-3</v>
      </c>
      <c r="S351" s="111">
        <f t="shared" si="49"/>
        <v>3.0880000000000001</v>
      </c>
    </row>
    <row r="352" spans="1:19" ht="12.75">
      <c r="A352" s="40">
        <f>SUBTOTAL(3,$B$18:B352)</f>
        <v>335</v>
      </c>
      <c r="B352" s="8">
        <v>696244400555</v>
      </c>
      <c r="C352" s="1" t="s">
        <v>126</v>
      </c>
      <c r="D352" s="1" t="s">
        <v>597</v>
      </c>
      <c r="E352" s="7">
        <v>2000</v>
      </c>
      <c r="F352" s="31"/>
      <c r="G352" s="3">
        <v>275.95999999999998</v>
      </c>
      <c r="H352" s="3">
        <f t="shared" si="48"/>
        <v>0</v>
      </c>
      <c r="I352" s="98">
        <f t="shared" si="40"/>
        <v>303.55599999999998</v>
      </c>
      <c r="J352" s="99">
        <f t="shared" si="41"/>
        <v>0</v>
      </c>
      <c r="K352" s="2" t="s">
        <v>1047</v>
      </c>
      <c r="L352" s="36" t="s">
        <v>0</v>
      </c>
      <c r="M352" s="5">
        <f>S352+P352</f>
        <v>18.47</v>
      </c>
      <c r="N352" s="89">
        <v>17.512</v>
      </c>
      <c r="O352" s="90">
        <v>0.85199999999999998</v>
      </c>
      <c r="P352" s="90">
        <v>1.43</v>
      </c>
      <c r="Q352" s="90">
        <v>0</v>
      </c>
      <c r="R352" s="90">
        <v>0</v>
      </c>
      <c r="S352" s="111">
        <f t="shared" si="49"/>
        <v>17.04</v>
      </c>
    </row>
    <row r="353" spans="1:19" ht="14.45" customHeight="1">
      <c r="A353" s="40">
        <f>SUBTOTAL(3,$B$18:B353)</f>
        <v>336</v>
      </c>
      <c r="B353" s="8">
        <v>696244400579</v>
      </c>
      <c r="C353" s="1" t="s">
        <v>125</v>
      </c>
      <c r="D353" s="1" t="s">
        <v>598</v>
      </c>
      <c r="E353" s="7">
        <v>100</v>
      </c>
      <c r="F353" s="31"/>
      <c r="G353" s="3">
        <v>18.36</v>
      </c>
      <c r="H353" s="3">
        <f t="shared" si="48"/>
        <v>0</v>
      </c>
      <c r="I353" s="98">
        <f t="shared" si="40"/>
        <v>20.195999999999998</v>
      </c>
      <c r="J353" s="99">
        <f t="shared" si="41"/>
        <v>0</v>
      </c>
      <c r="K353" s="2" t="s">
        <v>1047</v>
      </c>
      <c r="L353" s="36" t="s">
        <v>0</v>
      </c>
      <c r="M353" s="5">
        <f>(S353+P353)+(Q353/6)</f>
        <v>0.97599999999999998</v>
      </c>
      <c r="N353" s="89">
        <v>0.87560000000000016</v>
      </c>
      <c r="O353" s="90">
        <v>0.85199999999999998</v>
      </c>
      <c r="P353" s="90">
        <v>7.8E-2</v>
      </c>
      <c r="Q353" s="90">
        <v>0.22800000000000001</v>
      </c>
      <c r="R353" s="90">
        <v>8.0000000000000002E-3</v>
      </c>
      <c r="S353" s="111">
        <f t="shared" si="49"/>
        <v>0.86</v>
      </c>
    </row>
    <row r="354" spans="1:19" ht="13.15" customHeight="1">
      <c r="A354" s="40">
        <f>SUBTOTAL(3,$B$18:B354)</f>
        <v>337</v>
      </c>
      <c r="B354" s="8">
        <v>696244400593</v>
      </c>
      <c r="C354" s="1" t="s">
        <v>124</v>
      </c>
      <c r="D354" s="1" t="s">
        <v>903</v>
      </c>
      <c r="E354" s="7">
        <v>400</v>
      </c>
      <c r="F354" s="31"/>
      <c r="G354" s="3">
        <v>62.96</v>
      </c>
      <c r="H354" s="3">
        <f t="shared" si="48"/>
        <v>0</v>
      </c>
      <c r="I354" s="98">
        <f t="shared" si="40"/>
        <v>69.256</v>
      </c>
      <c r="J354" s="99">
        <f t="shared" si="41"/>
        <v>0</v>
      </c>
      <c r="K354" s="2" t="s">
        <v>1047</v>
      </c>
      <c r="L354" s="36" t="s">
        <v>0</v>
      </c>
      <c r="M354" s="5">
        <f>S354+P354</f>
        <v>3.6799999999999997</v>
      </c>
      <c r="N354" s="89">
        <v>3.5024000000000006</v>
      </c>
      <c r="O354" s="90">
        <v>0.85199999999999998</v>
      </c>
      <c r="P354" s="90">
        <v>0.26400000000000001</v>
      </c>
      <c r="Q354" s="90">
        <v>0.4</v>
      </c>
      <c r="R354" s="90">
        <v>8.0000000000000002E-3</v>
      </c>
      <c r="S354" s="111">
        <f t="shared" si="49"/>
        <v>3.4159999999999999</v>
      </c>
    </row>
    <row r="355" spans="1:19" ht="13.15" customHeight="1">
      <c r="A355" s="40">
        <f>SUBTOTAL(3,$B$18:B355)</f>
        <v>338</v>
      </c>
      <c r="B355" s="8">
        <v>696244400654</v>
      </c>
      <c r="C355" s="1" t="s">
        <v>123</v>
      </c>
      <c r="D355" s="1" t="s">
        <v>599</v>
      </c>
      <c r="E355" s="7">
        <v>2000</v>
      </c>
      <c r="F355" s="31"/>
      <c r="G355" s="3">
        <v>404.87</v>
      </c>
      <c r="H355" s="3">
        <f t="shared" si="48"/>
        <v>0</v>
      </c>
      <c r="I355" s="98">
        <f t="shared" si="40"/>
        <v>445.35700000000003</v>
      </c>
      <c r="J355" s="99">
        <f t="shared" si="41"/>
        <v>0</v>
      </c>
      <c r="K355" s="2" t="s">
        <v>1042</v>
      </c>
      <c r="L355" s="36" t="s">
        <v>0</v>
      </c>
      <c r="M355" s="5">
        <f>S355+P355</f>
        <v>23.11</v>
      </c>
      <c r="N355" s="89">
        <v>22.440000000000005</v>
      </c>
      <c r="O355" s="90">
        <v>1.0840000000000001</v>
      </c>
      <c r="P355" s="90">
        <v>1.43</v>
      </c>
      <c r="Q355" s="90">
        <v>0</v>
      </c>
      <c r="R355" s="90">
        <v>0</v>
      </c>
      <c r="S355" s="111">
        <f t="shared" si="49"/>
        <v>21.68</v>
      </c>
    </row>
    <row r="356" spans="1:19" ht="13.15" customHeight="1">
      <c r="A356" s="40">
        <f>SUBTOTAL(3,$B$18:B356)</f>
        <v>339</v>
      </c>
      <c r="B356" s="8">
        <v>696244400678</v>
      </c>
      <c r="C356" s="1" t="s">
        <v>122</v>
      </c>
      <c r="D356" s="1" t="s">
        <v>600</v>
      </c>
      <c r="E356" s="7">
        <v>100</v>
      </c>
      <c r="F356" s="31"/>
      <c r="G356" s="3">
        <v>26.09</v>
      </c>
      <c r="H356" s="3">
        <f t="shared" si="48"/>
        <v>0</v>
      </c>
      <c r="I356" s="98">
        <f t="shared" si="40"/>
        <v>28.698999999999998</v>
      </c>
      <c r="J356" s="99">
        <f t="shared" si="41"/>
        <v>0</v>
      </c>
      <c r="K356" s="2" t="s">
        <v>1042</v>
      </c>
      <c r="L356" s="36" t="s">
        <v>0</v>
      </c>
      <c r="M356" s="5">
        <f>(S356+P356)+(Q356/6)</f>
        <v>1.2100000000000002</v>
      </c>
      <c r="N356" s="89">
        <v>1.1220000000000001</v>
      </c>
      <c r="O356" s="90">
        <v>1.0840000000000001</v>
      </c>
      <c r="P356" s="90">
        <v>7.8E-2</v>
      </c>
      <c r="Q356" s="90">
        <v>0.22800000000000001</v>
      </c>
      <c r="R356" s="90">
        <v>0.01</v>
      </c>
      <c r="S356" s="111">
        <f t="shared" si="49"/>
        <v>1.0940000000000001</v>
      </c>
    </row>
    <row r="357" spans="1:19" ht="13.15" customHeight="1">
      <c r="A357" s="40">
        <f>SUBTOTAL(3,$B$18:B357)</f>
        <v>340</v>
      </c>
      <c r="B357" s="8">
        <v>696244400692</v>
      </c>
      <c r="C357" s="1" t="s">
        <v>121</v>
      </c>
      <c r="D357" s="1" t="s">
        <v>904</v>
      </c>
      <c r="E357" s="7">
        <v>315</v>
      </c>
      <c r="F357" s="31"/>
      <c r="G357" s="3">
        <v>62.96</v>
      </c>
      <c r="H357" s="3">
        <f t="shared" si="48"/>
        <v>0</v>
      </c>
      <c r="I357" s="98">
        <f t="shared" si="40"/>
        <v>69.256</v>
      </c>
      <c r="J357" s="99">
        <f t="shared" si="41"/>
        <v>0</v>
      </c>
      <c r="K357" s="2" t="s">
        <v>1042</v>
      </c>
      <c r="L357" s="36" t="s">
        <v>0</v>
      </c>
      <c r="M357" s="5">
        <f>S357+P357</f>
        <v>3.6886000000000001</v>
      </c>
      <c r="N357" s="89">
        <v>3.5343000000000004</v>
      </c>
      <c r="O357" s="90">
        <v>1.0840000000000001</v>
      </c>
      <c r="P357" s="90">
        <v>0.26400000000000001</v>
      </c>
      <c r="Q357" s="90">
        <v>0.4</v>
      </c>
      <c r="R357" s="90">
        <v>0.01</v>
      </c>
      <c r="S357" s="111">
        <f t="shared" si="49"/>
        <v>3.4245999999999999</v>
      </c>
    </row>
    <row r="358" spans="1:19" ht="13.15" customHeight="1">
      <c r="A358" s="40">
        <f>SUBTOTAL(3,$B$18:B358)</f>
        <v>341</v>
      </c>
      <c r="B358" s="8">
        <v>696244400050</v>
      </c>
      <c r="C358" s="1" t="s">
        <v>120</v>
      </c>
      <c r="D358" s="1" t="s">
        <v>601</v>
      </c>
      <c r="E358" s="7">
        <v>1000</v>
      </c>
      <c r="F358" s="31"/>
      <c r="G358" s="3">
        <v>421.05</v>
      </c>
      <c r="H358" s="3">
        <f t="shared" si="48"/>
        <v>0</v>
      </c>
      <c r="I358" s="98">
        <f t="shared" si="40"/>
        <v>463.15500000000003</v>
      </c>
      <c r="J358" s="99">
        <f t="shared" si="41"/>
        <v>0</v>
      </c>
      <c r="K358" s="2" t="s">
        <v>1042</v>
      </c>
      <c r="L358" s="36" t="s">
        <v>0</v>
      </c>
      <c r="M358" s="5">
        <f>S358+P358</f>
        <v>15.65</v>
      </c>
      <c r="N358" s="89">
        <v>14.190000000000001</v>
      </c>
      <c r="O358" s="90">
        <v>1.4219999999999999</v>
      </c>
      <c r="P358" s="90">
        <v>1.43</v>
      </c>
      <c r="Q358" s="90">
        <v>0</v>
      </c>
      <c r="R358" s="90">
        <v>0</v>
      </c>
      <c r="S358" s="111">
        <f t="shared" si="49"/>
        <v>14.22</v>
      </c>
    </row>
    <row r="359" spans="1:19" ht="13.15" customHeight="1">
      <c r="A359" s="40">
        <f>SUBTOTAL(3,$B$18:B359)</f>
        <v>342</v>
      </c>
      <c r="B359" s="8">
        <v>696244400173</v>
      </c>
      <c r="C359" s="1" t="s">
        <v>119</v>
      </c>
      <c r="D359" s="1" t="s">
        <v>602</v>
      </c>
      <c r="E359" s="7">
        <v>50</v>
      </c>
      <c r="F359" s="31"/>
      <c r="G359" s="3">
        <v>26.9</v>
      </c>
      <c r="H359" s="3">
        <f t="shared" si="48"/>
        <v>0</v>
      </c>
      <c r="I359" s="98">
        <f t="shared" si="40"/>
        <v>29.59</v>
      </c>
      <c r="J359" s="99">
        <f t="shared" si="41"/>
        <v>0</v>
      </c>
      <c r="K359" s="2" t="s">
        <v>1042</v>
      </c>
      <c r="L359" s="36" t="s">
        <v>0</v>
      </c>
      <c r="M359" s="5">
        <f>(S359+P359)+(Q359/6)</f>
        <v>0.83699999999999997</v>
      </c>
      <c r="N359" s="89">
        <v>0.70950000000000013</v>
      </c>
      <c r="O359" s="90">
        <v>1.4219999999999999</v>
      </c>
      <c r="P359" s="90">
        <v>7.8E-2</v>
      </c>
      <c r="Q359" s="90">
        <v>0.22800000000000001</v>
      </c>
      <c r="R359" s="90">
        <v>0.01</v>
      </c>
      <c r="S359" s="111">
        <f t="shared" si="49"/>
        <v>0.72099999999999997</v>
      </c>
    </row>
    <row r="360" spans="1:19" ht="13.15" customHeight="1">
      <c r="A360" s="40">
        <f>SUBTOTAL(3,$B$18:B360)</f>
        <v>343</v>
      </c>
      <c r="B360" s="8">
        <v>696244400791</v>
      </c>
      <c r="C360" s="1" t="s">
        <v>800</v>
      </c>
      <c r="D360" s="1" t="s">
        <v>905</v>
      </c>
      <c r="E360" s="7">
        <v>250</v>
      </c>
      <c r="F360" s="31"/>
      <c r="G360" s="3">
        <v>118.78</v>
      </c>
      <c r="H360" s="3">
        <f t="shared" si="48"/>
        <v>0</v>
      </c>
      <c r="I360" s="98">
        <f t="shared" ref="I360:I423" si="50">(G360*$E$15)+G360</f>
        <v>130.65800000000002</v>
      </c>
      <c r="J360" s="99">
        <f t="shared" ref="J360:J423" si="51">H360+(H360*$E$15)</f>
        <v>0</v>
      </c>
      <c r="K360" s="2" t="s">
        <v>1042</v>
      </c>
      <c r="L360" s="36" t="s">
        <v>0</v>
      </c>
      <c r="M360" s="5">
        <f>S360+P360</f>
        <v>3.8289999999999997</v>
      </c>
      <c r="N360" s="89">
        <v>3.5649999999999999</v>
      </c>
      <c r="O360" s="90">
        <v>1.4219999999999999</v>
      </c>
      <c r="P360" s="90">
        <v>0.26400000000000001</v>
      </c>
      <c r="Q360" s="90">
        <v>0.4</v>
      </c>
      <c r="R360" s="90">
        <v>0.01</v>
      </c>
      <c r="S360" s="111">
        <f t="shared" si="49"/>
        <v>3.5649999999999999</v>
      </c>
    </row>
    <row r="361" spans="1:19" ht="13.15" customHeight="1">
      <c r="A361" s="40">
        <f>SUBTOTAL(3,$B$18:B361)</f>
        <v>344</v>
      </c>
      <c r="B361" s="8">
        <v>696244400067</v>
      </c>
      <c r="C361" s="1" t="s">
        <v>118</v>
      </c>
      <c r="D361" s="1" t="s">
        <v>603</v>
      </c>
      <c r="E361" s="7">
        <v>800</v>
      </c>
      <c r="F361" s="31"/>
      <c r="G361" s="3">
        <v>352.92</v>
      </c>
      <c r="H361" s="3">
        <f t="shared" si="48"/>
        <v>0</v>
      </c>
      <c r="I361" s="98">
        <f t="shared" si="50"/>
        <v>388.21199999999999</v>
      </c>
      <c r="J361" s="99">
        <f t="shared" si="51"/>
        <v>0</v>
      </c>
      <c r="K361" s="2" t="s">
        <v>1042</v>
      </c>
      <c r="L361" s="36" t="s">
        <v>0</v>
      </c>
      <c r="M361" s="5">
        <f>S361+P361</f>
        <v>15.67</v>
      </c>
      <c r="N361" s="89">
        <v>14.203200000000002</v>
      </c>
      <c r="O361" s="90">
        <v>1.78</v>
      </c>
      <c r="P361" s="90">
        <v>1.43</v>
      </c>
      <c r="Q361" s="90">
        <v>0</v>
      </c>
      <c r="R361" s="90">
        <v>0</v>
      </c>
      <c r="S361" s="111">
        <f t="shared" si="49"/>
        <v>14.24</v>
      </c>
    </row>
    <row r="362" spans="1:19" ht="13.15" customHeight="1">
      <c r="A362" s="40">
        <f>SUBTOTAL(3,$B$18:B362)</f>
        <v>345</v>
      </c>
      <c r="B362" s="8">
        <v>696244400180</v>
      </c>
      <c r="C362" s="1" t="s">
        <v>117</v>
      </c>
      <c r="D362" s="1" t="s">
        <v>604</v>
      </c>
      <c r="E362" s="7">
        <v>50</v>
      </c>
      <c r="F362" s="31"/>
      <c r="G362" s="3">
        <v>28.25</v>
      </c>
      <c r="H362" s="3">
        <f t="shared" si="48"/>
        <v>0</v>
      </c>
      <c r="I362" s="98">
        <f t="shared" si="50"/>
        <v>31.074999999999999</v>
      </c>
      <c r="J362" s="99">
        <f t="shared" si="51"/>
        <v>0</v>
      </c>
      <c r="K362" s="2" t="s">
        <v>1042</v>
      </c>
      <c r="L362" s="36" t="s">
        <v>0</v>
      </c>
      <c r="M362" s="5">
        <f>(S362+P362)+(Q362/6)</f>
        <v>1.0336666666666667</v>
      </c>
      <c r="N362" s="89">
        <v>0.88770000000000016</v>
      </c>
      <c r="O362" s="90">
        <v>1.78</v>
      </c>
      <c r="P362" s="90">
        <v>8.5999999999999993E-2</v>
      </c>
      <c r="Q362" s="90">
        <v>0.28599999999999998</v>
      </c>
      <c r="R362" s="90">
        <v>0.01</v>
      </c>
      <c r="S362" s="111">
        <f t="shared" si="49"/>
        <v>0.9</v>
      </c>
    </row>
    <row r="363" spans="1:19" ht="13.15" customHeight="1">
      <c r="A363" s="40">
        <f>SUBTOTAL(3,$B$18:B363)</f>
        <v>346</v>
      </c>
      <c r="B363" s="56">
        <v>696244400951</v>
      </c>
      <c r="C363" s="1" t="s">
        <v>801</v>
      </c>
      <c r="D363" s="1" t="s">
        <v>906</v>
      </c>
      <c r="E363" s="7">
        <v>250</v>
      </c>
      <c r="F363" s="31"/>
      <c r="G363" s="3">
        <v>124.46</v>
      </c>
      <c r="H363" s="3">
        <f t="shared" si="48"/>
        <v>0</v>
      </c>
      <c r="I363" s="98">
        <f t="shared" si="50"/>
        <v>136.90600000000001</v>
      </c>
      <c r="J363" s="99">
        <f t="shared" si="51"/>
        <v>0</v>
      </c>
      <c r="K363" s="2" t="s">
        <v>1042</v>
      </c>
      <c r="L363" s="36" t="s">
        <v>0</v>
      </c>
      <c r="M363" s="5">
        <f>S363+P363</f>
        <v>4.7240000000000002</v>
      </c>
      <c r="N363" s="89">
        <v>4.46</v>
      </c>
      <c r="O363" s="90">
        <v>1.78</v>
      </c>
      <c r="P363" s="90">
        <v>0.26400000000000001</v>
      </c>
      <c r="Q363" s="90">
        <v>0.4</v>
      </c>
      <c r="R363" s="90">
        <v>0.01</v>
      </c>
      <c r="S363" s="111">
        <f t="shared" si="49"/>
        <v>4.46</v>
      </c>
    </row>
    <row r="364" spans="1:19" ht="13.15" customHeight="1">
      <c r="A364" s="40">
        <f>SUBTOTAL(3,$B$18:B364)</f>
        <v>347</v>
      </c>
      <c r="B364" s="32" t="s">
        <v>320</v>
      </c>
      <c r="C364" s="27"/>
      <c r="D364" s="27"/>
      <c r="E364" s="33"/>
      <c r="F364" s="27"/>
      <c r="G364" s="27"/>
      <c r="H364" s="28"/>
      <c r="I364" s="28"/>
      <c r="J364" s="28"/>
      <c r="K364" s="41" t="s">
        <v>1044</v>
      </c>
      <c r="L364" s="78"/>
      <c r="M364" s="35"/>
      <c r="N364" s="35"/>
      <c r="O364" s="35"/>
      <c r="P364" s="35"/>
      <c r="Q364" s="35"/>
      <c r="R364" s="35"/>
      <c r="S364" s="119"/>
    </row>
    <row r="365" spans="1:19" ht="13.15" customHeight="1">
      <c r="A365" s="40">
        <f>SUBTOTAL(3,$B$18:B365)</f>
        <v>348</v>
      </c>
      <c r="B365" s="8">
        <v>696244402290</v>
      </c>
      <c r="C365" s="1" t="s">
        <v>321</v>
      </c>
      <c r="D365" s="1" t="s">
        <v>322</v>
      </c>
      <c r="E365" s="7">
        <v>4500</v>
      </c>
      <c r="F365" s="31"/>
      <c r="G365" s="3">
        <v>559.42999999999995</v>
      </c>
      <c r="H365" s="3">
        <f t="shared" ref="H365:H376" si="52">(ROUND(G365*(1-$E$5)*(1-$G$5)*(1-$H$5),2)*F365)</f>
        <v>0</v>
      </c>
      <c r="I365" s="98">
        <f t="shared" si="50"/>
        <v>615.37299999999993</v>
      </c>
      <c r="J365" s="99">
        <f t="shared" si="51"/>
        <v>0</v>
      </c>
      <c r="K365" s="2" t="s">
        <v>1047</v>
      </c>
      <c r="L365" s="36" t="s">
        <v>0</v>
      </c>
      <c r="M365" s="5">
        <f t="shared" ref="M365:M376" si="53">S365+P365</f>
        <v>25.783999999999999</v>
      </c>
      <c r="N365" s="89">
        <v>24.354000000000003</v>
      </c>
      <c r="O365" s="90">
        <v>0.54120000000000001</v>
      </c>
      <c r="P365" s="90">
        <v>1.43</v>
      </c>
      <c r="Q365" s="90">
        <v>0</v>
      </c>
      <c r="R365" s="90">
        <v>0</v>
      </c>
      <c r="S365" s="111">
        <f t="shared" ref="S365:S376" si="54">O365/100*E365+R365</f>
        <v>24.353999999999999</v>
      </c>
    </row>
    <row r="366" spans="1:19" ht="13.15" customHeight="1">
      <c r="A366" s="40">
        <f>SUBTOTAL(3,$B$18:B366)</f>
        <v>349</v>
      </c>
      <c r="B366" s="8">
        <v>696244402313</v>
      </c>
      <c r="C366" s="1" t="s">
        <v>323</v>
      </c>
      <c r="D366" s="1" t="s">
        <v>324</v>
      </c>
      <c r="E366" s="7">
        <v>100</v>
      </c>
      <c r="F366" s="31"/>
      <c r="G366" s="3">
        <v>17.309999999999999</v>
      </c>
      <c r="H366" s="3">
        <f t="shared" si="52"/>
        <v>0</v>
      </c>
      <c r="I366" s="98">
        <f t="shared" si="50"/>
        <v>19.040999999999997</v>
      </c>
      <c r="J366" s="99">
        <f t="shared" si="51"/>
        <v>0</v>
      </c>
      <c r="K366" s="2" t="s">
        <v>1047</v>
      </c>
      <c r="L366" s="36" t="s">
        <v>0</v>
      </c>
      <c r="M366" s="5">
        <f t="shared" si="53"/>
        <v>0.62719999999999998</v>
      </c>
      <c r="N366" s="89">
        <v>0.54120000000000001</v>
      </c>
      <c r="O366" s="90">
        <v>0.54120000000000001</v>
      </c>
      <c r="P366" s="90">
        <v>7.8E-2</v>
      </c>
      <c r="Q366" s="90">
        <v>0.22800000000000001</v>
      </c>
      <c r="R366" s="90">
        <v>8.0000000000000002E-3</v>
      </c>
      <c r="S366" s="111">
        <f t="shared" si="54"/>
        <v>0.54920000000000002</v>
      </c>
    </row>
    <row r="367" spans="1:19" ht="13.15" customHeight="1">
      <c r="A367" s="40">
        <f>SUBTOTAL(3,$B$18:B367)</f>
        <v>350</v>
      </c>
      <c r="B367" s="8">
        <v>696244402337</v>
      </c>
      <c r="C367" s="1" t="s">
        <v>325</v>
      </c>
      <c r="D367" s="1" t="s">
        <v>907</v>
      </c>
      <c r="E367" s="7">
        <v>495</v>
      </c>
      <c r="F367" s="31"/>
      <c r="G367" s="3">
        <v>71.290000000000006</v>
      </c>
      <c r="H367" s="3">
        <f t="shared" si="52"/>
        <v>0</v>
      </c>
      <c r="I367" s="98">
        <f t="shared" si="50"/>
        <v>78.419000000000011</v>
      </c>
      <c r="J367" s="99">
        <f t="shared" si="51"/>
        <v>0</v>
      </c>
      <c r="K367" s="2" t="s">
        <v>1047</v>
      </c>
      <c r="L367" s="36" t="s">
        <v>0</v>
      </c>
      <c r="M367" s="5">
        <f t="shared" si="53"/>
        <v>2.9509400000000001</v>
      </c>
      <c r="N367" s="89">
        <v>3.0577800000000002</v>
      </c>
      <c r="O367" s="90">
        <v>0.54120000000000001</v>
      </c>
      <c r="P367" s="90">
        <v>0.26400000000000001</v>
      </c>
      <c r="Q367" s="90">
        <v>0.4</v>
      </c>
      <c r="R367" s="90">
        <v>8.0000000000000002E-3</v>
      </c>
      <c r="S367" s="111">
        <f t="shared" si="54"/>
        <v>2.6869399999999999</v>
      </c>
    </row>
    <row r="368" spans="1:19" ht="13.15" customHeight="1">
      <c r="A368" s="40">
        <f>SUBTOTAL(3,$B$18:B368)</f>
        <v>351</v>
      </c>
      <c r="B368" s="8">
        <v>696244402351</v>
      </c>
      <c r="C368" s="1" t="s">
        <v>326</v>
      </c>
      <c r="D368" s="1" t="s">
        <v>327</v>
      </c>
      <c r="E368" s="7">
        <v>3500</v>
      </c>
      <c r="F368" s="31"/>
      <c r="G368" s="3">
        <v>550.29</v>
      </c>
      <c r="H368" s="3">
        <f t="shared" si="52"/>
        <v>0</v>
      </c>
      <c r="I368" s="98">
        <f t="shared" si="50"/>
        <v>605.31899999999996</v>
      </c>
      <c r="J368" s="99">
        <f t="shared" si="51"/>
        <v>0</v>
      </c>
      <c r="K368" s="2" t="s">
        <v>1047</v>
      </c>
      <c r="L368" s="36" t="s">
        <v>0</v>
      </c>
      <c r="M368" s="5">
        <f t="shared" si="53"/>
        <v>26.147000000000002</v>
      </c>
      <c r="N368" s="89">
        <v>24.717000000000006</v>
      </c>
      <c r="O368" s="90">
        <v>0.70620000000000005</v>
      </c>
      <c r="P368" s="90">
        <v>1.43</v>
      </c>
      <c r="Q368" s="90">
        <v>0</v>
      </c>
      <c r="R368" s="90">
        <v>0</v>
      </c>
      <c r="S368" s="111">
        <f t="shared" si="54"/>
        <v>24.717000000000002</v>
      </c>
    </row>
    <row r="369" spans="1:19" ht="13.15" customHeight="1">
      <c r="A369" s="40">
        <f>SUBTOTAL(3,$B$18:B369)</f>
        <v>352</v>
      </c>
      <c r="B369" s="8">
        <v>696244402375</v>
      </c>
      <c r="C369" s="1" t="s">
        <v>328</v>
      </c>
      <c r="D369" s="1" t="s">
        <v>329</v>
      </c>
      <c r="E369" s="7">
        <v>100</v>
      </c>
      <c r="F369" s="31"/>
      <c r="G369" s="3">
        <v>20.7</v>
      </c>
      <c r="H369" s="3">
        <f t="shared" si="52"/>
        <v>0</v>
      </c>
      <c r="I369" s="98">
        <f t="shared" si="50"/>
        <v>22.77</v>
      </c>
      <c r="J369" s="99">
        <f t="shared" si="51"/>
        <v>0</v>
      </c>
      <c r="K369" s="2" t="s">
        <v>1047</v>
      </c>
      <c r="L369" s="36" t="s">
        <v>0</v>
      </c>
      <c r="M369" s="5">
        <f t="shared" si="53"/>
        <v>0.79220000000000002</v>
      </c>
      <c r="N369" s="89">
        <v>0.70620000000000005</v>
      </c>
      <c r="O369" s="90">
        <v>0.70620000000000005</v>
      </c>
      <c r="P369" s="90">
        <v>7.8E-2</v>
      </c>
      <c r="Q369" s="90">
        <v>0.22800000000000001</v>
      </c>
      <c r="R369" s="90">
        <v>8.0000000000000002E-3</v>
      </c>
      <c r="S369" s="111">
        <f t="shared" si="54"/>
        <v>0.71420000000000006</v>
      </c>
    </row>
    <row r="370" spans="1:19" ht="14.45" customHeight="1">
      <c r="A370" s="40">
        <f>SUBTOTAL(3,$B$18:B370)</f>
        <v>353</v>
      </c>
      <c r="B370" s="8">
        <v>696244402399</v>
      </c>
      <c r="C370" s="1" t="s">
        <v>330</v>
      </c>
      <c r="D370" s="1" t="s">
        <v>908</v>
      </c>
      <c r="E370" s="7">
        <v>390</v>
      </c>
      <c r="F370" s="31"/>
      <c r="G370" s="3">
        <v>71.290000000000006</v>
      </c>
      <c r="H370" s="3">
        <f t="shared" si="52"/>
        <v>0</v>
      </c>
      <c r="I370" s="98">
        <f t="shared" si="50"/>
        <v>78.419000000000011</v>
      </c>
      <c r="J370" s="99">
        <f t="shared" si="51"/>
        <v>0</v>
      </c>
      <c r="K370" s="2" t="s">
        <v>1047</v>
      </c>
      <c r="L370" s="36" t="s">
        <v>0</v>
      </c>
      <c r="M370" s="5">
        <f t="shared" si="53"/>
        <v>3.0261800000000001</v>
      </c>
      <c r="N370" s="89">
        <v>3.3544500000000004</v>
      </c>
      <c r="O370" s="90">
        <v>0.70620000000000005</v>
      </c>
      <c r="P370" s="90">
        <v>0.26400000000000001</v>
      </c>
      <c r="Q370" s="90">
        <v>0.4</v>
      </c>
      <c r="R370" s="90">
        <v>8.0000000000000002E-3</v>
      </c>
      <c r="S370" s="111">
        <f t="shared" si="54"/>
        <v>2.7621800000000003</v>
      </c>
    </row>
    <row r="371" spans="1:19" ht="12.75">
      <c r="A371" s="40">
        <f>SUBTOTAL(3,$B$18:B371)</f>
        <v>354</v>
      </c>
      <c r="B371" s="8">
        <v>696244402412</v>
      </c>
      <c r="C371" s="1" t="s">
        <v>331</v>
      </c>
      <c r="D371" s="1" t="s">
        <v>332</v>
      </c>
      <c r="E371" s="7">
        <v>3000</v>
      </c>
      <c r="F371" s="31"/>
      <c r="G371" s="3">
        <v>523.83000000000004</v>
      </c>
      <c r="H371" s="3">
        <f t="shared" si="52"/>
        <v>0</v>
      </c>
      <c r="I371" s="98">
        <f t="shared" si="50"/>
        <v>576.21300000000008</v>
      </c>
      <c r="J371" s="99">
        <f t="shared" si="51"/>
        <v>0</v>
      </c>
      <c r="K371" s="2" t="s">
        <v>1047</v>
      </c>
      <c r="L371" s="36" t="s">
        <v>0</v>
      </c>
      <c r="M371" s="5">
        <f t="shared" si="53"/>
        <v>35.090000000000011</v>
      </c>
      <c r="N371" s="89">
        <v>22.440000000000005</v>
      </c>
      <c r="O371" s="90">
        <v>1.1220000000000003</v>
      </c>
      <c r="P371" s="90">
        <v>1.43</v>
      </c>
      <c r="Q371" s="90">
        <v>0</v>
      </c>
      <c r="R371" s="90">
        <v>0</v>
      </c>
      <c r="S371" s="111">
        <f t="shared" si="54"/>
        <v>33.660000000000011</v>
      </c>
    </row>
    <row r="372" spans="1:19" ht="13.15" customHeight="1">
      <c r="A372" s="40">
        <f>SUBTOTAL(3,$B$18:B372)</f>
        <v>355</v>
      </c>
      <c r="B372" s="8">
        <v>696244402436</v>
      </c>
      <c r="C372" s="1" t="s">
        <v>333</v>
      </c>
      <c r="D372" s="1" t="s">
        <v>334</v>
      </c>
      <c r="E372" s="7">
        <v>100</v>
      </c>
      <c r="F372" s="31"/>
      <c r="G372" s="3">
        <v>22.8</v>
      </c>
      <c r="H372" s="3">
        <f t="shared" si="52"/>
        <v>0</v>
      </c>
      <c r="I372" s="98">
        <f t="shared" si="50"/>
        <v>25.080000000000002</v>
      </c>
      <c r="J372" s="99">
        <f t="shared" si="51"/>
        <v>0</v>
      </c>
      <c r="K372" s="2" t="s">
        <v>1047</v>
      </c>
      <c r="L372" s="36" t="s">
        <v>0</v>
      </c>
      <c r="M372" s="5">
        <f t="shared" si="53"/>
        <v>1.2080000000000004</v>
      </c>
      <c r="N372" s="89">
        <v>1.1220000000000001</v>
      </c>
      <c r="O372" s="90">
        <v>1.1220000000000003</v>
      </c>
      <c r="P372" s="90">
        <v>7.8E-2</v>
      </c>
      <c r="Q372" s="90">
        <v>0.22800000000000001</v>
      </c>
      <c r="R372" s="90">
        <v>8.0000000000000002E-3</v>
      </c>
      <c r="S372" s="111">
        <f t="shared" si="54"/>
        <v>1.1300000000000003</v>
      </c>
    </row>
    <row r="373" spans="1:19" ht="14.45" customHeight="1">
      <c r="A373" s="40">
        <f>SUBTOTAL(3,$B$18:B373)</f>
        <v>356</v>
      </c>
      <c r="B373" s="8">
        <v>696244402450</v>
      </c>
      <c r="C373" s="1" t="s">
        <v>335</v>
      </c>
      <c r="D373" s="1" t="s">
        <v>909</v>
      </c>
      <c r="E373" s="7">
        <v>350</v>
      </c>
      <c r="F373" s="31"/>
      <c r="G373" s="3">
        <v>71.290000000000006</v>
      </c>
      <c r="H373" s="3">
        <f t="shared" si="52"/>
        <v>0</v>
      </c>
      <c r="I373" s="98">
        <f t="shared" si="50"/>
        <v>78.419000000000011</v>
      </c>
      <c r="J373" s="99">
        <f t="shared" si="51"/>
        <v>0</v>
      </c>
      <c r="K373" s="2" t="s">
        <v>1047</v>
      </c>
      <c r="L373" s="36" t="s">
        <v>0</v>
      </c>
      <c r="M373" s="5">
        <f t="shared" si="53"/>
        <v>4.1990000000000007</v>
      </c>
      <c r="N373" s="89">
        <v>3.5343000000000004</v>
      </c>
      <c r="O373" s="90">
        <v>1.1220000000000003</v>
      </c>
      <c r="P373" s="90">
        <v>0.26400000000000001</v>
      </c>
      <c r="Q373" s="90">
        <v>0.4</v>
      </c>
      <c r="R373" s="90">
        <v>8.0000000000000002E-3</v>
      </c>
      <c r="S373" s="111">
        <f t="shared" si="54"/>
        <v>3.9350000000000009</v>
      </c>
    </row>
    <row r="374" spans="1:19" ht="12.75">
      <c r="A374" s="40">
        <f>SUBTOTAL(3,$B$18:B374)</f>
        <v>357</v>
      </c>
      <c r="B374" s="8">
        <v>696244402535</v>
      </c>
      <c r="C374" s="1" t="s">
        <v>336</v>
      </c>
      <c r="D374" s="1" t="s">
        <v>337</v>
      </c>
      <c r="E374" s="7">
        <v>2000</v>
      </c>
      <c r="F374" s="31"/>
      <c r="G374" s="3">
        <v>393.59</v>
      </c>
      <c r="H374" s="3">
        <f t="shared" si="52"/>
        <v>0</v>
      </c>
      <c r="I374" s="98">
        <f t="shared" si="50"/>
        <v>432.94899999999996</v>
      </c>
      <c r="J374" s="99">
        <f t="shared" si="51"/>
        <v>0</v>
      </c>
      <c r="K374" s="2" t="s">
        <v>1047</v>
      </c>
      <c r="L374" s="36" t="s">
        <v>0</v>
      </c>
      <c r="M374" s="5">
        <f t="shared" si="53"/>
        <v>18.942000000000004</v>
      </c>
      <c r="N374" s="89">
        <v>17.512</v>
      </c>
      <c r="O374" s="90">
        <v>0.87560000000000016</v>
      </c>
      <c r="P374" s="90">
        <v>1.43</v>
      </c>
      <c r="Q374" s="90">
        <v>0</v>
      </c>
      <c r="R374" s="90">
        <v>0</v>
      </c>
      <c r="S374" s="111">
        <f t="shared" si="54"/>
        <v>17.512000000000004</v>
      </c>
    </row>
    <row r="375" spans="1:19" ht="13.15" customHeight="1">
      <c r="A375" s="40">
        <f>SUBTOTAL(3,$B$18:B375)</f>
        <v>358</v>
      </c>
      <c r="B375" s="8">
        <v>696244402559</v>
      </c>
      <c r="C375" s="1" t="s">
        <v>338</v>
      </c>
      <c r="D375" s="1" t="s">
        <v>339</v>
      </c>
      <c r="E375" s="7">
        <v>100</v>
      </c>
      <c r="F375" s="31"/>
      <c r="G375" s="3">
        <v>25.27</v>
      </c>
      <c r="H375" s="3">
        <f t="shared" si="52"/>
        <v>0</v>
      </c>
      <c r="I375" s="98">
        <f t="shared" si="50"/>
        <v>27.797000000000001</v>
      </c>
      <c r="J375" s="99">
        <f t="shared" si="51"/>
        <v>0</v>
      </c>
      <c r="K375" s="2" t="s">
        <v>1047</v>
      </c>
      <c r="L375" s="36" t="s">
        <v>0</v>
      </c>
      <c r="M375" s="5">
        <f t="shared" si="53"/>
        <v>0.96160000000000012</v>
      </c>
      <c r="N375" s="89">
        <v>0.87560000000000016</v>
      </c>
      <c r="O375" s="90">
        <v>0.87560000000000016</v>
      </c>
      <c r="P375" s="90">
        <v>7.8E-2</v>
      </c>
      <c r="Q375" s="90">
        <v>0.22800000000000001</v>
      </c>
      <c r="R375" s="90">
        <v>8.0000000000000002E-3</v>
      </c>
      <c r="S375" s="111">
        <f t="shared" si="54"/>
        <v>0.88360000000000016</v>
      </c>
    </row>
    <row r="376" spans="1:19" ht="14.45" customHeight="1">
      <c r="A376" s="40">
        <f>SUBTOTAL(3,$B$18:B376)</f>
        <v>359</v>
      </c>
      <c r="B376" s="8">
        <v>696244402573</v>
      </c>
      <c r="C376" s="1" t="s">
        <v>340</v>
      </c>
      <c r="D376" s="1" t="s">
        <v>910</v>
      </c>
      <c r="E376" s="7">
        <v>290</v>
      </c>
      <c r="F376" s="31"/>
      <c r="G376" s="3">
        <v>62.96</v>
      </c>
      <c r="H376" s="3">
        <f t="shared" si="52"/>
        <v>0</v>
      </c>
      <c r="I376" s="98">
        <f t="shared" si="50"/>
        <v>69.256</v>
      </c>
      <c r="J376" s="99">
        <f t="shared" si="51"/>
        <v>0</v>
      </c>
      <c r="K376" s="2" t="s">
        <v>1047</v>
      </c>
      <c r="L376" s="36" t="s">
        <v>0</v>
      </c>
      <c r="M376" s="5">
        <f t="shared" si="53"/>
        <v>2.8112400000000006</v>
      </c>
      <c r="N376" s="89">
        <v>3.5024000000000006</v>
      </c>
      <c r="O376" s="90">
        <v>0.87560000000000016</v>
      </c>
      <c r="P376" s="90">
        <v>0.26400000000000001</v>
      </c>
      <c r="Q376" s="90">
        <v>0.4</v>
      </c>
      <c r="R376" s="90">
        <v>8.0000000000000002E-3</v>
      </c>
      <c r="S376" s="111">
        <f t="shared" si="54"/>
        <v>2.5472400000000004</v>
      </c>
    </row>
    <row r="377" spans="1:19" ht="14.45" customHeight="1">
      <c r="A377" s="40">
        <f>SUBTOTAL(3,$B$18:B377)</f>
        <v>360</v>
      </c>
      <c r="B377" s="11" t="s">
        <v>1004</v>
      </c>
      <c r="C377" s="9"/>
      <c r="D377" s="9"/>
      <c r="E377" s="68"/>
      <c r="F377" s="9"/>
      <c r="G377" s="57"/>
      <c r="H377" s="9"/>
      <c r="I377" s="9"/>
      <c r="J377" s="9"/>
      <c r="K377" s="38" t="s">
        <v>1044</v>
      </c>
      <c r="L377" s="78"/>
      <c r="M377" s="30"/>
      <c r="N377" s="30"/>
      <c r="O377" s="30"/>
      <c r="P377" s="30"/>
      <c r="Q377" s="30"/>
      <c r="R377" s="30"/>
      <c r="S377" s="110"/>
    </row>
    <row r="378" spans="1:19" ht="14.45" customHeight="1">
      <c r="A378" s="40">
        <f>SUBTOTAL(3,$B$18:B378)</f>
        <v>361</v>
      </c>
      <c r="B378" s="8">
        <v>696244404331</v>
      </c>
      <c r="C378" s="8" t="s">
        <v>1005</v>
      </c>
      <c r="D378" s="136" t="s">
        <v>1006</v>
      </c>
      <c r="E378" s="12">
        <v>3500</v>
      </c>
      <c r="F378" s="92"/>
      <c r="G378" s="48">
        <v>441.34</v>
      </c>
      <c r="H378" s="48">
        <f t="shared" ref="H378:H380" si="55">(ROUND(G378*(1-$E$5)*(1-$G$5)*(1-$H$5),2)*F378)</f>
        <v>0</v>
      </c>
      <c r="I378" s="125">
        <f t="shared" si="50"/>
        <v>485.47399999999999</v>
      </c>
      <c r="J378" s="126">
        <f t="shared" si="51"/>
        <v>0</v>
      </c>
      <c r="K378" s="58" t="s">
        <v>1047</v>
      </c>
      <c r="L378" s="36" t="s">
        <v>0</v>
      </c>
      <c r="M378" s="5">
        <f>S378+P378</f>
        <v>26.147000000000002</v>
      </c>
      <c r="N378" s="89">
        <v>24.717000000000006</v>
      </c>
      <c r="O378" s="90">
        <v>0.70620000000000005</v>
      </c>
      <c r="P378" s="90">
        <v>1.43</v>
      </c>
      <c r="Q378" s="90">
        <v>0</v>
      </c>
      <c r="R378" s="90">
        <v>0</v>
      </c>
      <c r="S378" s="111">
        <f t="shared" ref="S378:S380" si="56">O378/100*E378+R378</f>
        <v>24.717000000000002</v>
      </c>
    </row>
    <row r="379" spans="1:19" ht="14.45" customHeight="1">
      <c r="A379" s="40">
        <f>SUBTOTAL(3,$B$18:B379)</f>
        <v>362</v>
      </c>
      <c r="B379" s="8">
        <v>696244404355</v>
      </c>
      <c r="C379" s="8" t="s">
        <v>1007</v>
      </c>
      <c r="D379" s="136" t="s">
        <v>1008</v>
      </c>
      <c r="E379" s="12">
        <v>100</v>
      </c>
      <c r="F379" s="92"/>
      <c r="G379" s="48">
        <v>15.76</v>
      </c>
      <c r="H379" s="48">
        <f t="shared" si="55"/>
        <v>0</v>
      </c>
      <c r="I379" s="125">
        <f t="shared" si="50"/>
        <v>17.335999999999999</v>
      </c>
      <c r="J379" s="126">
        <f t="shared" si="51"/>
        <v>0</v>
      </c>
      <c r="K379" s="58" t="s">
        <v>1047</v>
      </c>
      <c r="L379" s="36" t="s">
        <v>0</v>
      </c>
      <c r="M379" s="5">
        <f>S379+P379</f>
        <v>0.79220000000000002</v>
      </c>
      <c r="N379" s="89">
        <v>0.70620000000000005</v>
      </c>
      <c r="O379" s="90">
        <v>0.70620000000000005</v>
      </c>
      <c r="P379" s="90">
        <v>7.8E-2</v>
      </c>
      <c r="Q379" s="90">
        <v>0.22800000000000001</v>
      </c>
      <c r="R379" s="90">
        <v>8.0000000000000002E-3</v>
      </c>
      <c r="S379" s="111">
        <f t="shared" si="56"/>
        <v>0.71420000000000006</v>
      </c>
    </row>
    <row r="380" spans="1:19" ht="14.45" customHeight="1">
      <c r="A380" s="40">
        <f>SUBTOTAL(3,$B$18:B380)</f>
        <v>363</v>
      </c>
      <c r="B380" s="8">
        <v>696244404379</v>
      </c>
      <c r="C380" s="8" t="s">
        <v>1009</v>
      </c>
      <c r="D380" s="136" t="s">
        <v>1010</v>
      </c>
      <c r="E380" s="12">
        <v>475</v>
      </c>
      <c r="F380" s="92"/>
      <c r="G380" s="48">
        <v>71.290000000000006</v>
      </c>
      <c r="H380" s="48">
        <f t="shared" si="55"/>
        <v>0</v>
      </c>
      <c r="I380" s="125">
        <f t="shared" si="50"/>
        <v>78.419000000000011</v>
      </c>
      <c r="J380" s="126">
        <f t="shared" si="51"/>
        <v>0</v>
      </c>
      <c r="K380" s="58" t="s">
        <v>1047</v>
      </c>
      <c r="L380" s="36" t="s">
        <v>0</v>
      </c>
      <c r="M380" s="5">
        <f>S380+P380</f>
        <v>3.6264500000000002</v>
      </c>
      <c r="N380" s="89">
        <v>3.3544500000000004</v>
      </c>
      <c r="O380" s="90">
        <v>0.70620000000000005</v>
      </c>
      <c r="P380" s="90">
        <v>0.26400000000000001</v>
      </c>
      <c r="Q380" s="90">
        <v>0.4</v>
      </c>
      <c r="R380" s="90">
        <v>8.0000000000000002E-3</v>
      </c>
      <c r="S380" s="111">
        <f t="shared" si="56"/>
        <v>3.3624500000000004</v>
      </c>
    </row>
    <row r="381" spans="1:19" ht="12.75">
      <c r="A381" s="40">
        <f>SUBTOTAL(3,$B$18:B381)</f>
        <v>364</v>
      </c>
      <c r="B381" s="32" t="s">
        <v>775</v>
      </c>
      <c r="C381" s="27"/>
      <c r="D381" s="27"/>
      <c r="E381" s="33"/>
      <c r="F381" s="27"/>
      <c r="G381" s="27"/>
      <c r="H381" s="28"/>
      <c r="I381" s="28"/>
      <c r="J381" s="28"/>
      <c r="K381" s="41" t="s">
        <v>1044</v>
      </c>
      <c r="L381" s="78"/>
      <c r="M381" s="30"/>
      <c r="N381" s="30"/>
      <c r="O381" s="30"/>
      <c r="P381" s="30"/>
      <c r="Q381" s="30"/>
      <c r="R381" s="30"/>
      <c r="S381" s="110"/>
    </row>
    <row r="382" spans="1:19" ht="13.15" customHeight="1">
      <c r="A382" s="40">
        <f>SUBTOTAL(3,$B$18:B382)</f>
        <v>365</v>
      </c>
      <c r="B382" s="8">
        <v>696244400197</v>
      </c>
      <c r="C382" s="1" t="s">
        <v>116</v>
      </c>
      <c r="D382" s="133" t="s">
        <v>651</v>
      </c>
      <c r="E382" s="7">
        <v>6500</v>
      </c>
      <c r="F382" s="31"/>
      <c r="G382" s="3">
        <v>1583.0115000000001</v>
      </c>
      <c r="H382" s="3">
        <f t="shared" ref="H382:H396" si="57">(ROUND(G382*(1-$E$5)*(1-$G$5)*(1-$H$5),2)*F382)</f>
        <v>0</v>
      </c>
      <c r="I382" s="98">
        <f t="shared" si="50"/>
        <v>1741.3126500000001</v>
      </c>
      <c r="J382" s="99">
        <f t="shared" si="51"/>
        <v>0</v>
      </c>
      <c r="K382" s="2" t="s">
        <v>1047</v>
      </c>
      <c r="L382" s="36" t="s">
        <v>0</v>
      </c>
      <c r="M382" s="5">
        <f>S382+P382</f>
        <v>30.16</v>
      </c>
      <c r="N382" s="89">
        <v>28.314</v>
      </c>
      <c r="O382" s="90">
        <v>0.442</v>
      </c>
      <c r="P382" s="90">
        <v>1.43</v>
      </c>
      <c r="Q382" s="90">
        <v>0</v>
      </c>
      <c r="R382" s="90">
        <v>0</v>
      </c>
      <c r="S382" s="111">
        <f t="shared" ref="S382:S396" si="58">O382/100*E382+R382</f>
        <v>28.73</v>
      </c>
    </row>
    <row r="383" spans="1:19" ht="14.45" customHeight="1">
      <c r="A383" s="40">
        <f>SUBTOTAL(3,$B$18:B383)</f>
        <v>366</v>
      </c>
      <c r="B383" s="8">
        <v>696244400272</v>
      </c>
      <c r="C383" s="1" t="s">
        <v>115</v>
      </c>
      <c r="D383" s="133" t="s">
        <v>652</v>
      </c>
      <c r="E383" s="7">
        <v>100</v>
      </c>
      <c r="F383" s="31"/>
      <c r="G383" s="3">
        <v>27.216000000000005</v>
      </c>
      <c r="H383" s="3">
        <f t="shared" si="57"/>
        <v>0</v>
      </c>
      <c r="I383" s="98">
        <f t="shared" si="50"/>
        <v>29.937600000000003</v>
      </c>
      <c r="J383" s="99">
        <f t="shared" si="51"/>
        <v>0</v>
      </c>
      <c r="K383" s="2" t="s">
        <v>1047</v>
      </c>
      <c r="L383" s="36" t="s">
        <v>0</v>
      </c>
      <c r="M383" s="5">
        <f>(S383+P383)+(Q383/6)</f>
        <v>0.56600000000000006</v>
      </c>
      <c r="N383" s="89">
        <v>0.43560000000000004</v>
      </c>
      <c r="O383" s="90">
        <v>0.442</v>
      </c>
      <c r="P383" s="90">
        <v>7.8E-2</v>
      </c>
      <c r="Q383" s="90">
        <v>0.22800000000000001</v>
      </c>
      <c r="R383" s="90">
        <v>8.0000000000000002E-3</v>
      </c>
      <c r="S383" s="111">
        <f t="shared" si="58"/>
        <v>0.45000000000000007</v>
      </c>
    </row>
    <row r="384" spans="1:19" ht="12.75">
      <c r="A384" s="40">
        <f>SUBTOTAL(3,$B$18:B384)</f>
        <v>367</v>
      </c>
      <c r="B384" s="8">
        <v>696244400227</v>
      </c>
      <c r="C384" s="1" t="s">
        <v>114</v>
      </c>
      <c r="D384" s="133" t="s">
        <v>911</v>
      </c>
      <c r="E384" s="7">
        <v>670</v>
      </c>
      <c r="F384" s="31"/>
      <c r="G384" s="3">
        <v>169.95300000000003</v>
      </c>
      <c r="H384" s="3">
        <f t="shared" si="57"/>
        <v>0</v>
      </c>
      <c r="I384" s="98">
        <f t="shared" si="50"/>
        <v>186.94830000000005</v>
      </c>
      <c r="J384" s="99">
        <f t="shared" si="51"/>
        <v>0</v>
      </c>
      <c r="K384" s="2" t="s">
        <v>1047</v>
      </c>
      <c r="L384" s="36" t="s">
        <v>0</v>
      </c>
      <c r="M384" s="5">
        <f>S384+P384</f>
        <v>3.2334000000000005</v>
      </c>
      <c r="N384" s="89">
        <v>2.9185200000000004</v>
      </c>
      <c r="O384" s="90">
        <v>0.442</v>
      </c>
      <c r="P384" s="90">
        <v>0.26400000000000001</v>
      </c>
      <c r="Q384" s="90">
        <v>0.4</v>
      </c>
      <c r="R384" s="90">
        <v>8.0000000000000002E-3</v>
      </c>
      <c r="S384" s="111">
        <f t="shared" si="58"/>
        <v>2.9694000000000003</v>
      </c>
    </row>
    <row r="385" spans="1:19" ht="13.15" customHeight="1">
      <c r="A385" s="40">
        <f>SUBTOTAL(3,$B$18:B385)</f>
        <v>368</v>
      </c>
      <c r="B385" s="8">
        <v>696244400203</v>
      </c>
      <c r="C385" s="1" t="s">
        <v>113</v>
      </c>
      <c r="D385" s="133" t="s">
        <v>653</v>
      </c>
      <c r="E385" s="7">
        <v>4500</v>
      </c>
      <c r="F385" s="31"/>
      <c r="G385" s="3">
        <v>1226.6415000000002</v>
      </c>
      <c r="H385" s="3">
        <f t="shared" si="57"/>
        <v>0</v>
      </c>
      <c r="I385" s="98">
        <f t="shared" si="50"/>
        <v>1349.3056500000002</v>
      </c>
      <c r="J385" s="99">
        <f t="shared" si="51"/>
        <v>0</v>
      </c>
      <c r="K385" s="2" t="s">
        <v>1047</v>
      </c>
      <c r="L385" s="36" t="s">
        <v>0</v>
      </c>
      <c r="M385" s="5">
        <f>S385+P385</f>
        <v>28.07</v>
      </c>
      <c r="N385" s="89">
        <v>26.334000000000003</v>
      </c>
      <c r="O385" s="90">
        <v>0.59199999999999997</v>
      </c>
      <c r="P385" s="90">
        <v>1.43</v>
      </c>
      <c r="Q385" s="90">
        <v>0</v>
      </c>
      <c r="R385" s="90">
        <v>0</v>
      </c>
      <c r="S385" s="111">
        <f t="shared" si="58"/>
        <v>26.64</v>
      </c>
    </row>
    <row r="386" spans="1:19" ht="13.15" customHeight="1">
      <c r="A386" s="40">
        <f>SUBTOTAL(3,$B$18:B386)</f>
        <v>369</v>
      </c>
      <c r="B386" s="8">
        <v>696244400289</v>
      </c>
      <c r="C386" s="1" t="s">
        <v>112</v>
      </c>
      <c r="D386" s="133" t="s">
        <v>654</v>
      </c>
      <c r="E386" s="7">
        <v>100</v>
      </c>
      <c r="F386" s="31"/>
      <c r="G386" s="3">
        <v>32.423999999999999</v>
      </c>
      <c r="H386" s="3">
        <f t="shared" si="57"/>
        <v>0</v>
      </c>
      <c r="I386" s="98">
        <f t="shared" si="50"/>
        <v>35.666399999999996</v>
      </c>
      <c r="J386" s="99">
        <f t="shared" si="51"/>
        <v>0</v>
      </c>
      <c r="K386" s="2" t="s">
        <v>1047</v>
      </c>
      <c r="L386" s="36" t="s">
        <v>0</v>
      </c>
      <c r="M386" s="5">
        <f>(S386+P386)+(Q386/6)</f>
        <v>0.71599999999999997</v>
      </c>
      <c r="N386" s="89">
        <v>0.58520000000000005</v>
      </c>
      <c r="O386" s="90">
        <v>0.59199999999999997</v>
      </c>
      <c r="P386" s="90">
        <v>7.8E-2</v>
      </c>
      <c r="Q386" s="90">
        <v>0.22800000000000001</v>
      </c>
      <c r="R386" s="90">
        <v>8.0000000000000002E-3</v>
      </c>
      <c r="S386" s="111">
        <f t="shared" si="58"/>
        <v>0.6</v>
      </c>
    </row>
    <row r="387" spans="1:19" ht="12.75">
      <c r="A387" s="40">
        <f>SUBTOTAL(3,$B$18:B387)</f>
        <v>370</v>
      </c>
      <c r="B387" s="8">
        <v>696244400234</v>
      </c>
      <c r="C387" s="1" t="s">
        <v>111</v>
      </c>
      <c r="D387" s="133" t="s">
        <v>912</v>
      </c>
      <c r="E387" s="7">
        <v>565</v>
      </c>
      <c r="F387" s="31"/>
      <c r="G387" s="3">
        <v>169.95300000000003</v>
      </c>
      <c r="H387" s="3">
        <f t="shared" si="57"/>
        <v>0</v>
      </c>
      <c r="I387" s="98">
        <f t="shared" si="50"/>
        <v>186.94830000000005</v>
      </c>
      <c r="J387" s="99">
        <f t="shared" si="51"/>
        <v>0</v>
      </c>
      <c r="K387" s="2" t="s">
        <v>1047</v>
      </c>
      <c r="L387" s="36" t="s">
        <v>0</v>
      </c>
      <c r="M387" s="5">
        <f>S387+P387</f>
        <v>3.6167999999999996</v>
      </c>
      <c r="N387" s="89">
        <v>3.3063800000000008</v>
      </c>
      <c r="O387" s="90">
        <v>0.59199999999999997</v>
      </c>
      <c r="P387" s="90">
        <v>0.26400000000000001</v>
      </c>
      <c r="Q387" s="90">
        <v>0.4</v>
      </c>
      <c r="R387" s="90">
        <v>8.0000000000000002E-3</v>
      </c>
      <c r="S387" s="111">
        <f t="shared" si="58"/>
        <v>3.3527999999999998</v>
      </c>
    </row>
    <row r="388" spans="1:19" ht="13.15" customHeight="1">
      <c r="A388" s="40">
        <f>SUBTOTAL(3,$B$18:B388)</f>
        <v>371</v>
      </c>
      <c r="B388" s="8">
        <v>696244400210</v>
      </c>
      <c r="C388" s="1" t="s">
        <v>110</v>
      </c>
      <c r="D388" s="133" t="s">
        <v>655</v>
      </c>
      <c r="E388" s="7">
        <v>3500</v>
      </c>
      <c r="F388" s="31"/>
      <c r="G388" s="3">
        <v>1199.73</v>
      </c>
      <c r="H388" s="3">
        <f t="shared" si="57"/>
        <v>0</v>
      </c>
      <c r="I388" s="98">
        <f t="shared" si="50"/>
        <v>1319.703</v>
      </c>
      <c r="J388" s="99">
        <f t="shared" si="51"/>
        <v>0</v>
      </c>
      <c r="K388" s="2" t="s">
        <v>1047</v>
      </c>
      <c r="L388" s="36" t="s">
        <v>0</v>
      </c>
      <c r="M388" s="5">
        <f>S388+P388</f>
        <v>27.330000000000002</v>
      </c>
      <c r="N388" s="89">
        <v>25.872</v>
      </c>
      <c r="O388" s="90">
        <v>0.74</v>
      </c>
      <c r="P388" s="90">
        <v>1.43</v>
      </c>
      <c r="Q388" s="90">
        <v>0</v>
      </c>
      <c r="R388" s="90">
        <v>0</v>
      </c>
      <c r="S388" s="111">
        <f t="shared" si="58"/>
        <v>25.900000000000002</v>
      </c>
    </row>
    <row r="389" spans="1:19" ht="13.15" customHeight="1">
      <c r="A389" s="40">
        <f>SUBTOTAL(3,$B$18:B389)</f>
        <v>372</v>
      </c>
      <c r="B389" s="8">
        <v>696244400296</v>
      </c>
      <c r="C389" s="1" t="s">
        <v>109</v>
      </c>
      <c r="D389" s="133" t="s">
        <v>656</v>
      </c>
      <c r="E389" s="7">
        <v>100</v>
      </c>
      <c r="F389" s="31"/>
      <c r="G389" s="3">
        <v>42.073500000000003</v>
      </c>
      <c r="H389" s="3">
        <f t="shared" si="57"/>
        <v>0</v>
      </c>
      <c r="I389" s="98">
        <f t="shared" si="50"/>
        <v>46.280850000000001</v>
      </c>
      <c r="J389" s="99">
        <f t="shared" si="51"/>
        <v>0</v>
      </c>
      <c r="K389" s="2" t="s">
        <v>1047</v>
      </c>
      <c r="L389" s="36" t="s">
        <v>0</v>
      </c>
      <c r="M389" s="5">
        <f>(S389+P389)+(Q389/6)</f>
        <v>0.86399999999999999</v>
      </c>
      <c r="N389" s="89">
        <v>0.73920000000000008</v>
      </c>
      <c r="O389" s="90">
        <v>0.74</v>
      </c>
      <c r="P389" s="90">
        <v>7.8E-2</v>
      </c>
      <c r="Q389" s="90">
        <v>0.22800000000000001</v>
      </c>
      <c r="R389" s="90">
        <v>8.0000000000000002E-3</v>
      </c>
      <c r="S389" s="111">
        <f t="shared" si="58"/>
        <v>0.748</v>
      </c>
    </row>
    <row r="390" spans="1:19" ht="13.15" customHeight="1">
      <c r="A390" s="40">
        <f>SUBTOTAL(3,$B$18:B390)</f>
        <v>373</v>
      </c>
      <c r="B390" s="8">
        <v>696244400241</v>
      </c>
      <c r="C390" s="1" t="s">
        <v>108</v>
      </c>
      <c r="D390" s="133" t="s">
        <v>913</v>
      </c>
      <c r="E390" s="7">
        <v>435</v>
      </c>
      <c r="F390" s="31"/>
      <c r="G390" s="3">
        <v>169.95300000000003</v>
      </c>
      <c r="H390" s="3">
        <f t="shared" si="57"/>
        <v>0</v>
      </c>
      <c r="I390" s="98">
        <f t="shared" si="50"/>
        <v>186.94830000000005</v>
      </c>
      <c r="J390" s="99">
        <f t="shared" si="51"/>
        <v>0</v>
      </c>
      <c r="K390" s="2" t="s">
        <v>1047</v>
      </c>
      <c r="L390" s="36" t="s">
        <v>0</v>
      </c>
      <c r="M390" s="5">
        <f>S390+P390</f>
        <v>3.4910000000000005</v>
      </c>
      <c r="N390" s="89">
        <v>3.2155200000000002</v>
      </c>
      <c r="O390" s="90">
        <v>0.74</v>
      </c>
      <c r="P390" s="90">
        <v>0.26400000000000001</v>
      </c>
      <c r="Q390" s="90">
        <v>0.4</v>
      </c>
      <c r="R390" s="90">
        <v>8.0000000000000002E-3</v>
      </c>
      <c r="S390" s="111">
        <f t="shared" si="58"/>
        <v>3.2270000000000003</v>
      </c>
    </row>
    <row r="391" spans="1:19" ht="13.15" customHeight="1">
      <c r="A391" s="40">
        <f>SUBTOTAL(3,$B$18:B391)</f>
        <v>374</v>
      </c>
      <c r="B391" s="8">
        <v>696244401187</v>
      </c>
      <c r="C391" s="1" t="s">
        <v>107</v>
      </c>
      <c r="D391" s="133" t="s">
        <v>657</v>
      </c>
      <c r="E391" s="7">
        <v>2000</v>
      </c>
      <c r="F391" s="31"/>
      <c r="G391" s="3">
        <v>943.92900000000009</v>
      </c>
      <c r="H391" s="3">
        <f t="shared" si="57"/>
        <v>0</v>
      </c>
      <c r="I391" s="98">
        <f t="shared" si="50"/>
        <v>1038.3219000000001</v>
      </c>
      <c r="J391" s="99">
        <f t="shared" si="51"/>
        <v>0</v>
      </c>
      <c r="K391" s="2" t="s">
        <v>1047</v>
      </c>
      <c r="L391" s="36" t="s">
        <v>0</v>
      </c>
      <c r="M391" s="5">
        <f>S391+P391</f>
        <v>19.509999999999998</v>
      </c>
      <c r="N391" s="89">
        <v>14.96</v>
      </c>
      <c r="O391" s="90">
        <v>0.90400000000000003</v>
      </c>
      <c r="P391" s="90">
        <v>1.43</v>
      </c>
      <c r="Q391" s="90">
        <v>0</v>
      </c>
      <c r="R391" s="90">
        <v>0</v>
      </c>
      <c r="S391" s="111">
        <f t="shared" si="58"/>
        <v>18.079999999999998</v>
      </c>
    </row>
    <row r="392" spans="1:19" ht="13.15" customHeight="1">
      <c r="A392" s="40">
        <f>SUBTOTAL(3,$B$18:B392)</f>
        <v>375</v>
      </c>
      <c r="B392" s="8">
        <v>696244400302</v>
      </c>
      <c r="C392" s="1" t="s">
        <v>106</v>
      </c>
      <c r="D392" s="133" t="s">
        <v>658</v>
      </c>
      <c r="E392" s="7">
        <v>100</v>
      </c>
      <c r="F392" s="31"/>
      <c r="G392" s="3">
        <v>58.989000000000004</v>
      </c>
      <c r="H392" s="3">
        <f t="shared" si="57"/>
        <v>0</v>
      </c>
      <c r="I392" s="98">
        <f t="shared" si="50"/>
        <v>64.887900000000002</v>
      </c>
      <c r="J392" s="99">
        <f t="shared" si="51"/>
        <v>0</v>
      </c>
      <c r="K392" s="2" t="s">
        <v>1047</v>
      </c>
      <c r="L392" s="36" t="s">
        <v>0</v>
      </c>
      <c r="M392" s="5">
        <f>(S392+P392)+(Q392/6)</f>
        <v>1.0279999999999998</v>
      </c>
      <c r="N392" s="89">
        <v>0.748</v>
      </c>
      <c r="O392" s="90">
        <v>0.90400000000000003</v>
      </c>
      <c r="P392" s="90">
        <v>7.8E-2</v>
      </c>
      <c r="Q392" s="90">
        <v>0.22800000000000001</v>
      </c>
      <c r="R392" s="90">
        <v>8.0000000000000002E-3</v>
      </c>
      <c r="S392" s="111">
        <f t="shared" si="58"/>
        <v>0.91199999999999992</v>
      </c>
    </row>
    <row r="393" spans="1:19" ht="13.15" customHeight="1">
      <c r="A393" s="40">
        <f>SUBTOTAL(3,$B$18:B393)</f>
        <v>376</v>
      </c>
      <c r="B393" s="8">
        <v>696244400258</v>
      </c>
      <c r="C393" s="1" t="s">
        <v>105</v>
      </c>
      <c r="D393" s="133" t="s">
        <v>914</v>
      </c>
      <c r="E393" s="7">
        <v>310</v>
      </c>
      <c r="F393" s="31"/>
      <c r="G393" s="3">
        <v>169.95300000000003</v>
      </c>
      <c r="H393" s="3">
        <f t="shared" si="57"/>
        <v>0</v>
      </c>
      <c r="I393" s="98">
        <f t="shared" si="50"/>
        <v>186.94830000000005</v>
      </c>
      <c r="J393" s="99">
        <f t="shared" si="51"/>
        <v>0</v>
      </c>
      <c r="K393" s="2" t="s">
        <v>1047</v>
      </c>
      <c r="L393" s="36" t="s">
        <v>0</v>
      </c>
      <c r="M393" s="5">
        <f>S393+P393</f>
        <v>3.0743999999999998</v>
      </c>
      <c r="N393" s="89">
        <v>2.6179999999999999</v>
      </c>
      <c r="O393" s="90">
        <v>0.90400000000000003</v>
      </c>
      <c r="P393" s="90">
        <v>0.26400000000000001</v>
      </c>
      <c r="Q393" s="90">
        <v>0.4</v>
      </c>
      <c r="R393" s="90">
        <v>8.0000000000000002E-3</v>
      </c>
      <c r="S393" s="111">
        <f t="shared" si="58"/>
        <v>2.8104</v>
      </c>
    </row>
    <row r="394" spans="1:19" ht="13.15" customHeight="1">
      <c r="A394" s="40">
        <f>SUBTOTAL(3,$B$18:B394)</f>
        <v>377</v>
      </c>
      <c r="B394" s="8">
        <v>696244401323</v>
      </c>
      <c r="C394" s="1" t="s">
        <v>104</v>
      </c>
      <c r="D394" s="133" t="s">
        <v>659</v>
      </c>
      <c r="E394" s="1">
        <v>2000</v>
      </c>
      <c r="F394" s="31"/>
      <c r="G394" s="3">
        <v>1066.3590000000002</v>
      </c>
      <c r="H394" s="3">
        <f t="shared" si="57"/>
        <v>0</v>
      </c>
      <c r="I394" s="98">
        <f t="shared" si="50"/>
        <v>1172.9949000000001</v>
      </c>
      <c r="J394" s="99">
        <f t="shared" si="51"/>
        <v>0</v>
      </c>
      <c r="K394" s="2" t="s">
        <v>1042</v>
      </c>
      <c r="L394" s="36" t="s">
        <v>0</v>
      </c>
      <c r="M394" s="5">
        <f>S394+P394</f>
        <v>25.135999999999999</v>
      </c>
      <c r="N394" s="89">
        <v>23.496000000000002</v>
      </c>
      <c r="O394" s="90">
        <v>1.1859999999999999</v>
      </c>
      <c r="P394" s="90">
        <v>1.4159999999999999</v>
      </c>
      <c r="Q394" s="90">
        <v>0</v>
      </c>
      <c r="R394" s="90">
        <v>0</v>
      </c>
      <c r="S394" s="111">
        <f t="shared" si="58"/>
        <v>23.72</v>
      </c>
    </row>
    <row r="395" spans="1:19" ht="13.15" customHeight="1">
      <c r="A395" s="40">
        <f>SUBTOTAL(3,$B$18:B395)</f>
        <v>378</v>
      </c>
      <c r="B395" s="8">
        <v>696244401330</v>
      </c>
      <c r="C395" s="1" t="s">
        <v>103</v>
      </c>
      <c r="D395" s="133" t="s">
        <v>660</v>
      </c>
      <c r="E395" s="1">
        <v>100</v>
      </c>
      <c r="F395" s="31"/>
      <c r="G395" s="3">
        <v>66.63300000000001</v>
      </c>
      <c r="H395" s="3">
        <f t="shared" si="57"/>
        <v>0</v>
      </c>
      <c r="I395" s="98">
        <f t="shared" si="50"/>
        <v>73.296300000000016</v>
      </c>
      <c r="J395" s="99">
        <f t="shared" si="51"/>
        <v>0</v>
      </c>
      <c r="K395" s="2" t="s">
        <v>1042</v>
      </c>
      <c r="L395" s="36" t="s">
        <v>0</v>
      </c>
      <c r="M395" s="5">
        <f>(S395+P395)+(Q395/6)</f>
        <v>1.31</v>
      </c>
      <c r="N395" s="89">
        <v>1.1748000000000001</v>
      </c>
      <c r="O395" s="90">
        <v>1.1859999999999999</v>
      </c>
      <c r="P395" s="90">
        <v>7.8E-2</v>
      </c>
      <c r="Q395" s="90">
        <v>0.22800000000000001</v>
      </c>
      <c r="R395" s="90">
        <v>8.0000000000000002E-3</v>
      </c>
      <c r="S395" s="111">
        <f t="shared" si="58"/>
        <v>1.194</v>
      </c>
    </row>
    <row r="396" spans="1:19" ht="13.15" customHeight="1">
      <c r="A396" s="40">
        <f>SUBTOTAL(3,$B$18:B396)</f>
        <v>379</v>
      </c>
      <c r="B396" s="8">
        <v>696244400265</v>
      </c>
      <c r="C396" s="1" t="s">
        <v>102</v>
      </c>
      <c r="D396" s="133" t="s">
        <v>915</v>
      </c>
      <c r="E396" s="1">
        <v>275</v>
      </c>
      <c r="F396" s="31"/>
      <c r="G396" s="3">
        <v>169.95300000000003</v>
      </c>
      <c r="H396" s="3">
        <f t="shared" si="57"/>
        <v>0</v>
      </c>
      <c r="I396" s="98">
        <f t="shared" si="50"/>
        <v>186.94830000000005</v>
      </c>
      <c r="J396" s="99">
        <f t="shared" si="51"/>
        <v>0</v>
      </c>
      <c r="K396" s="2" t="s">
        <v>1042</v>
      </c>
      <c r="L396" s="36" t="s">
        <v>0</v>
      </c>
      <c r="M396" s="5">
        <f>S396+P396</f>
        <v>3.5354999999999999</v>
      </c>
      <c r="N396" s="89">
        <v>3.2307000000000006</v>
      </c>
      <c r="O396" s="90">
        <v>1.1859999999999999</v>
      </c>
      <c r="P396" s="90">
        <v>0.26400000000000001</v>
      </c>
      <c r="Q396" s="90">
        <v>0.4</v>
      </c>
      <c r="R396" s="90">
        <v>0.01</v>
      </c>
      <c r="S396" s="111">
        <f t="shared" si="58"/>
        <v>3.2714999999999996</v>
      </c>
    </row>
    <row r="397" spans="1:19" ht="13.15" customHeight="1">
      <c r="A397" s="40">
        <f>SUBTOTAL(3,$B$18:B397)</f>
        <v>380</v>
      </c>
      <c r="B397" s="32" t="s">
        <v>341</v>
      </c>
      <c r="C397" s="27"/>
      <c r="D397" s="27"/>
      <c r="E397" s="33"/>
      <c r="F397" s="27"/>
      <c r="G397" s="27"/>
      <c r="H397" s="28"/>
      <c r="I397" s="28"/>
      <c r="J397" s="28"/>
      <c r="K397" s="28"/>
      <c r="L397" s="28"/>
      <c r="M397" s="35"/>
      <c r="N397" s="35"/>
      <c r="O397" s="35"/>
      <c r="P397" s="35"/>
      <c r="Q397" s="35"/>
      <c r="R397" s="35"/>
      <c r="S397" s="119"/>
    </row>
    <row r="398" spans="1:19" ht="13.15" customHeight="1">
      <c r="A398" s="40">
        <f>SUBTOTAL(3,$B$18:B398)</f>
        <v>381</v>
      </c>
      <c r="B398" s="8">
        <v>696244401576</v>
      </c>
      <c r="C398" s="1" t="s">
        <v>101</v>
      </c>
      <c r="D398" s="1" t="s">
        <v>342</v>
      </c>
      <c r="E398" s="7">
        <v>4500</v>
      </c>
      <c r="F398" s="31"/>
      <c r="G398" s="3">
        <v>470.11</v>
      </c>
      <c r="H398" s="3">
        <f t="shared" ref="H398:H412" si="59">(ROUND(G398*(1-$E$5)*(1-$G$5)*(1-$H$5),2)*F398)</f>
        <v>0</v>
      </c>
      <c r="I398" s="98">
        <f t="shared" si="50"/>
        <v>517.12099999999998</v>
      </c>
      <c r="J398" s="99">
        <f t="shared" si="51"/>
        <v>0</v>
      </c>
      <c r="K398" s="2" t="s">
        <v>1047</v>
      </c>
      <c r="L398" s="36" t="s">
        <v>0</v>
      </c>
      <c r="M398" s="5">
        <f t="shared" ref="M398:M406" si="60">S398+P398</f>
        <v>25.783999999999999</v>
      </c>
      <c r="N398" s="89">
        <v>24.354000000000003</v>
      </c>
      <c r="O398" s="90">
        <v>0.54120000000000001</v>
      </c>
      <c r="P398" s="90">
        <v>1.43</v>
      </c>
      <c r="Q398" s="90">
        <v>0</v>
      </c>
      <c r="R398" s="90">
        <v>0</v>
      </c>
      <c r="S398" s="111">
        <f t="shared" ref="S398:S412" si="61">O398/100*E398+R398</f>
        <v>24.353999999999999</v>
      </c>
    </row>
    <row r="399" spans="1:19" ht="13.15" customHeight="1">
      <c r="A399" s="40">
        <f>SUBTOTAL(3,$B$18:B399)</f>
        <v>382</v>
      </c>
      <c r="B399" s="8">
        <v>696244401590</v>
      </c>
      <c r="C399" s="1" t="s">
        <v>100</v>
      </c>
      <c r="D399" s="1" t="s">
        <v>343</v>
      </c>
      <c r="E399" s="7">
        <v>100</v>
      </c>
      <c r="F399" s="31"/>
      <c r="G399" s="3">
        <v>13.56</v>
      </c>
      <c r="H399" s="3">
        <f t="shared" si="59"/>
        <v>0</v>
      </c>
      <c r="I399" s="98">
        <f t="shared" si="50"/>
        <v>14.916</v>
      </c>
      <c r="J399" s="99">
        <f t="shared" si="51"/>
        <v>0</v>
      </c>
      <c r="K399" s="2" t="s">
        <v>1047</v>
      </c>
      <c r="L399" s="36" t="s">
        <v>0</v>
      </c>
      <c r="M399" s="5">
        <f t="shared" si="60"/>
        <v>0.62719999999999998</v>
      </c>
      <c r="N399" s="89">
        <v>0.54120000000000001</v>
      </c>
      <c r="O399" s="90">
        <v>0.54120000000000001</v>
      </c>
      <c r="P399" s="90">
        <v>7.8E-2</v>
      </c>
      <c r="Q399" s="90">
        <v>0.22800000000000001</v>
      </c>
      <c r="R399" s="90">
        <v>8.0000000000000002E-3</v>
      </c>
      <c r="S399" s="111">
        <f t="shared" si="61"/>
        <v>0.54920000000000002</v>
      </c>
    </row>
    <row r="400" spans="1:19" ht="13.15" customHeight="1">
      <c r="A400" s="40">
        <f>SUBTOTAL(3,$B$18:B400)</f>
        <v>383</v>
      </c>
      <c r="B400" s="8">
        <v>696244401613</v>
      </c>
      <c r="C400" s="1" t="s">
        <v>99</v>
      </c>
      <c r="D400" s="1" t="s">
        <v>916</v>
      </c>
      <c r="E400" s="7">
        <v>565</v>
      </c>
      <c r="F400" s="31"/>
      <c r="G400" s="3">
        <v>71.290000000000006</v>
      </c>
      <c r="H400" s="3">
        <f t="shared" si="59"/>
        <v>0</v>
      </c>
      <c r="I400" s="98">
        <f t="shared" si="50"/>
        <v>78.419000000000011</v>
      </c>
      <c r="J400" s="99">
        <f t="shared" si="51"/>
        <v>0</v>
      </c>
      <c r="K400" s="2" t="s">
        <v>1047</v>
      </c>
      <c r="L400" s="36" t="s">
        <v>0</v>
      </c>
      <c r="M400" s="5">
        <f t="shared" si="60"/>
        <v>3.3297800000000004</v>
      </c>
      <c r="N400" s="89">
        <v>3.0577800000000002</v>
      </c>
      <c r="O400" s="90">
        <v>0.54120000000000001</v>
      </c>
      <c r="P400" s="90">
        <v>0.26400000000000001</v>
      </c>
      <c r="Q400" s="90">
        <v>0.4</v>
      </c>
      <c r="R400" s="90">
        <v>8.0000000000000002E-3</v>
      </c>
      <c r="S400" s="111">
        <f t="shared" si="61"/>
        <v>3.0657800000000002</v>
      </c>
    </row>
    <row r="401" spans="1:19" ht="13.15" customHeight="1">
      <c r="A401" s="40">
        <f>SUBTOTAL(3,$B$18:B401)</f>
        <v>384</v>
      </c>
      <c r="B401" s="8">
        <v>696244401637</v>
      </c>
      <c r="C401" s="1" t="s">
        <v>98</v>
      </c>
      <c r="D401" s="1" t="s">
        <v>344</v>
      </c>
      <c r="E401" s="7">
        <v>3500</v>
      </c>
      <c r="F401" s="31"/>
      <c r="G401" s="3">
        <v>440.71</v>
      </c>
      <c r="H401" s="3">
        <f t="shared" si="59"/>
        <v>0</v>
      </c>
      <c r="I401" s="98">
        <f t="shared" si="50"/>
        <v>484.78099999999995</v>
      </c>
      <c r="J401" s="99">
        <f t="shared" si="51"/>
        <v>0</v>
      </c>
      <c r="K401" s="2" t="s">
        <v>1047</v>
      </c>
      <c r="L401" s="36" t="s">
        <v>0</v>
      </c>
      <c r="M401" s="5">
        <f t="shared" si="60"/>
        <v>26.147000000000002</v>
      </c>
      <c r="N401" s="89">
        <v>24.717000000000006</v>
      </c>
      <c r="O401" s="90">
        <v>0.70620000000000005</v>
      </c>
      <c r="P401" s="90">
        <v>1.43</v>
      </c>
      <c r="Q401" s="90">
        <v>0</v>
      </c>
      <c r="R401" s="90">
        <v>0</v>
      </c>
      <c r="S401" s="111">
        <f t="shared" si="61"/>
        <v>24.717000000000002</v>
      </c>
    </row>
    <row r="402" spans="1:19" ht="13.15" customHeight="1">
      <c r="A402" s="40">
        <f>SUBTOTAL(3,$B$18:B402)</f>
        <v>385</v>
      </c>
      <c r="B402" s="8">
        <v>696244401651</v>
      </c>
      <c r="C402" s="1" t="s">
        <v>97</v>
      </c>
      <c r="D402" s="1" t="s">
        <v>345</v>
      </c>
      <c r="E402" s="7">
        <v>100</v>
      </c>
      <c r="F402" s="31"/>
      <c r="G402" s="3">
        <v>16.18</v>
      </c>
      <c r="H402" s="3">
        <f t="shared" si="59"/>
        <v>0</v>
      </c>
      <c r="I402" s="98">
        <f t="shared" si="50"/>
        <v>17.797999999999998</v>
      </c>
      <c r="J402" s="99">
        <f t="shared" si="51"/>
        <v>0</v>
      </c>
      <c r="K402" s="2" t="s">
        <v>1047</v>
      </c>
      <c r="L402" s="36" t="s">
        <v>0</v>
      </c>
      <c r="M402" s="5">
        <f t="shared" si="60"/>
        <v>0.79220000000000002</v>
      </c>
      <c r="N402" s="89">
        <v>0.70620000000000005</v>
      </c>
      <c r="O402" s="90">
        <v>0.70620000000000005</v>
      </c>
      <c r="P402" s="90">
        <v>7.8E-2</v>
      </c>
      <c r="Q402" s="90">
        <v>0.22800000000000001</v>
      </c>
      <c r="R402" s="90">
        <v>8.0000000000000002E-3</v>
      </c>
      <c r="S402" s="111">
        <f t="shared" si="61"/>
        <v>0.71420000000000006</v>
      </c>
    </row>
    <row r="403" spans="1:19" ht="13.15" customHeight="1">
      <c r="A403" s="40">
        <f>SUBTOTAL(3,$B$18:B403)</f>
        <v>386</v>
      </c>
      <c r="B403" s="8">
        <v>696244401675</v>
      </c>
      <c r="C403" s="1" t="s">
        <v>96</v>
      </c>
      <c r="D403" s="1" t="s">
        <v>917</v>
      </c>
      <c r="E403" s="7">
        <v>475</v>
      </c>
      <c r="F403" s="31"/>
      <c r="G403" s="3">
        <v>71.290000000000006</v>
      </c>
      <c r="H403" s="3">
        <f t="shared" si="59"/>
        <v>0</v>
      </c>
      <c r="I403" s="98">
        <f t="shared" si="50"/>
        <v>78.419000000000011</v>
      </c>
      <c r="J403" s="99">
        <f t="shared" si="51"/>
        <v>0</v>
      </c>
      <c r="K403" s="2" t="s">
        <v>1047</v>
      </c>
      <c r="L403" s="36" t="s">
        <v>0</v>
      </c>
      <c r="M403" s="5">
        <f t="shared" si="60"/>
        <v>3.6264500000000002</v>
      </c>
      <c r="N403" s="89">
        <v>3.3544500000000004</v>
      </c>
      <c r="O403" s="90">
        <v>0.70620000000000005</v>
      </c>
      <c r="P403" s="90">
        <v>0.26400000000000001</v>
      </c>
      <c r="Q403" s="90">
        <v>0.4</v>
      </c>
      <c r="R403" s="90">
        <v>8.0000000000000002E-3</v>
      </c>
      <c r="S403" s="111">
        <f t="shared" si="61"/>
        <v>3.3624500000000004</v>
      </c>
    </row>
    <row r="404" spans="1:19" ht="13.15" customHeight="1">
      <c r="A404" s="40">
        <f>SUBTOTAL(3,$B$18:B404)</f>
        <v>387</v>
      </c>
      <c r="B404" s="8">
        <v>696244401811</v>
      </c>
      <c r="C404" s="1" t="s">
        <v>95</v>
      </c>
      <c r="D404" s="1" t="s">
        <v>346</v>
      </c>
      <c r="E404" s="7">
        <v>2000</v>
      </c>
      <c r="F404" s="31"/>
      <c r="G404" s="3">
        <v>275.95999999999998</v>
      </c>
      <c r="H404" s="3">
        <f t="shared" si="59"/>
        <v>0</v>
      </c>
      <c r="I404" s="98">
        <f t="shared" si="50"/>
        <v>303.55599999999998</v>
      </c>
      <c r="J404" s="99">
        <f t="shared" si="51"/>
        <v>0</v>
      </c>
      <c r="K404" s="2" t="s">
        <v>1047</v>
      </c>
      <c r="L404" s="36" t="s">
        <v>0</v>
      </c>
      <c r="M404" s="5">
        <f t="shared" si="60"/>
        <v>18.942000000000004</v>
      </c>
      <c r="N404" s="89">
        <v>17.512</v>
      </c>
      <c r="O404" s="90">
        <v>0.87560000000000016</v>
      </c>
      <c r="P404" s="90">
        <v>1.43</v>
      </c>
      <c r="Q404" s="90">
        <v>0</v>
      </c>
      <c r="R404" s="90">
        <v>0</v>
      </c>
      <c r="S404" s="111">
        <f t="shared" si="61"/>
        <v>17.512000000000004</v>
      </c>
    </row>
    <row r="405" spans="1:19" ht="13.15" customHeight="1">
      <c r="A405" s="40">
        <f>SUBTOTAL(3,$B$18:B405)</f>
        <v>388</v>
      </c>
      <c r="B405" s="8">
        <v>696244401835</v>
      </c>
      <c r="C405" s="1" t="s">
        <v>94</v>
      </c>
      <c r="D405" s="1" t="s">
        <v>347</v>
      </c>
      <c r="E405" s="7">
        <v>100</v>
      </c>
      <c r="F405" s="31"/>
      <c r="G405" s="3">
        <v>18.36</v>
      </c>
      <c r="H405" s="3">
        <f t="shared" si="59"/>
        <v>0</v>
      </c>
      <c r="I405" s="98">
        <f t="shared" si="50"/>
        <v>20.195999999999998</v>
      </c>
      <c r="J405" s="99">
        <f t="shared" si="51"/>
        <v>0</v>
      </c>
      <c r="K405" s="2" t="s">
        <v>1047</v>
      </c>
      <c r="L405" s="36" t="s">
        <v>0</v>
      </c>
      <c r="M405" s="5">
        <f t="shared" si="60"/>
        <v>0.96160000000000012</v>
      </c>
      <c r="N405" s="89">
        <v>0.87560000000000016</v>
      </c>
      <c r="O405" s="90">
        <v>0.87560000000000016</v>
      </c>
      <c r="P405" s="90">
        <v>7.8E-2</v>
      </c>
      <c r="Q405" s="90">
        <v>0.22800000000000001</v>
      </c>
      <c r="R405" s="90">
        <v>8.0000000000000002E-3</v>
      </c>
      <c r="S405" s="111">
        <f t="shared" si="61"/>
        <v>0.88360000000000016</v>
      </c>
    </row>
    <row r="406" spans="1:19" ht="13.15" customHeight="1">
      <c r="A406" s="40">
        <f>SUBTOTAL(3,$B$18:B406)</f>
        <v>389</v>
      </c>
      <c r="B406" s="8">
        <v>696244401859</v>
      </c>
      <c r="C406" s="1" t="s">
        <v>93</v>
      </c>
      <c r="D406" s="1" t="s">
        <v>918</v>
      </c>
      <c r="E406" s="7">
        <v>400</v>
      </c>
      <c r="F406" s="31"/>
      <c r="G406" s="3">
        <v>62.96</v>
      </c>
      <c r="H406" s="3">
        <f t="shared" si="59"/>
        <v>0</v>
      </c>
      <c r="I406" s="98">
        <f t="shared" si="50"/>
        <v>69.256</v>
      </c>
      <c r="J406" s="99">
        <f t="shared" si="51"/>
        <v>0</v>
      </c>
      <c r="K406" s="2" t="s">
        <v>1047</v>
      </c>
      <c r="L406" s="36" t="s">
        <v>0</v>
      </c>
      <c r="M406" s="5">
        <f t="shared" si="60"/>
        <v>3.7744000000000009</v>
      </c>
      <c r="N406" s="89">
        <v>3.5024000000000006</v>
      </c>
      <c r="O406" s="90">
        <v>0.87560000000000016</v>
      </c>
      <c r="P406" s="90">
        <v>0.26400000000000001</v>
      </c>
      <c r="Q406" s="90">
        <v>0.4</v>
      </c>
      <c r="R406" s="90">
        <v>8.0000000000000002E-3</v>
      </c>
      <c r="S406" s="111">
        <f t="shared" si="61"/>
        <v>3.5104000000000006</v>
      </c>
    </row>
    <row r="407" spans="1:19" ht="13.15" customHeight="1">
      <c r="A407" s="40">
        <f>SUBTOTAL(3,$B$18:B407)</f>
        <v>390</v>
      </c>
      <c r="B407" s="8">
        <v>696244401934</v>
      </c>
      <c r="C407" s="8" t="s">
        <v>1011</v>
      </c>
      <c r="D407" s="62" t="s">
        <v>1012</v>
      </c>
      <c r="E407" s="73">
        <v>2900</v>
      </c>
      <c r="F407" s="82"/>
      <c r="G407" s="71">
        <v>435.42</v>
      </c>
      <c r="H407" s="71">
        <f t="shared" si="59"/>
        <v>0</v>
      </c>
      <c r="I407" s="98">
        <f t="shared" si="50"/>
        <v>478.96199999999999</v>
      </c>
      <c r="J407" s="99">
        <f t="shared" si="51"/>
        <v>0</v>
      </c>
      <c r="K407" s="2" t="s">
        <v>1042</v>
      </c>
      <c r="L407" s="79">
        <v>46143</v>
      </c>
      <c r="N407" s="89">
        <v>27.178799999999999</v>
      </c>
      <c r="O407" s="90">
        <v>0.93720000000000003</v>
      </c>
      <c r="P407" s="90">
        <v>1.43</v>
      </c>
      <c r="Q407" s="90">
        <v>0</v>
      </c>
      <c r="R407" s="1">
        <v>1.8499999999999999E-2</v>
      </c>
      <c r="S407" s="111">
        <f t="shared" si="61"/>
        <v>27.197299999999998</v>
      </c>
    </row>
    <row r="408" spans="1:19" ht="13.15" customHeight="1">
      <c r="A408" s="40">
        <f>SUBTOTAL(3,$B$18:B408)</f>
        <v>391</v>
      </c>
      <c r="B408" s="8">
        <v>696244401958</v>
      </c>
      <c r="C408" s="8" t="s">
        <v>1013</v>
      </c>
      <c r="D408" s="62" t="s">
        <v>1014</v>
      </c>
      <c r="E408" s="73">
        <v>100</v>
      </c>
      <c r="F408" s="82"/>
      <c r="G408" s="71">
        <v>21.01</v>
      </c>
      <c r="H408" s="71">
        <f t="shared" si="59"/>
        <v>0</v>
      </c>
      <c r="I408" s="98">
        <f t="shared" si="50"/>
        <v>23.111000000000001</v>
      </c>
      <c r="J408" s="99">
        <f t="shared" si="51"/>
        <v>0</v>
      </c>
      <c r="K408" s="2" t="s">
        <v>1042</v>
      </c>
      <c r="L408" s="79">
        <v>46143</v>
      </c>
      <c r="N408" s="89">
        <v>0.93720000000000003</v>
      </c>
      <c r="O408" s="90">
        <v>0.93720000000000003</v>
      </c>
      <c r="P408" s="90">
        <v>7.8E-2</v>
      </c>
      <c r="Q408" s="90">
        <v>0.22800000000000001</v>
      </c>
      <c r="R408" s="1">
        <v>1.8499999999999999E-2</v>
      </c>
      <c r="S408" s="111">
        <f t="shared" si="61"/>
        <v>0.95569999999999999</v>
      </c>
    </row>
    <row r="409" spans="1:19" ht="13.15" customHeight="1">
      <c r="A409" s="40">
        <f>SUBTOTAL(3,$B$18:B409)</f>
        <v>392</v>
      </c>
      <c r="B409" s="8">
        <v>696244401972</v>
      </c>
      <c r="C409" s="8" t="s">
        <v>1015</v>
      </c>
      <c r="D409" s="62" t="s">
        <v>1016</v>
      </c>
      <c r="E409" s="73">
        <v>400</v>
      </c>
      <c r="F409" s="82"/>
      <c r="G409" s="71">
        <v>66.180000000000007</v>
      </c>
      <c r="H409" s="71">
        <f t="shared" si="59"/>
        <v>0</v>
      </c>
      <c r="I409" s="98">
        <f t="shared" si="50"/>
        <v>72.798000000000002</v>
      </c>
      <c r="J409" s="99">
        <f t="shared" si="51"/>
        <v>0</v>
      </c>
      <c r="K409" s="2" t="s">
        <v>1042</v>
      </c>
      <c r="L409" s="79">
        <v>46143</v>
      </c>
      <c r="N409" s="89">
        <v>3.7488000000000001</v>
      </c>
      <c r="O409" s="90">
        <v>0.93720000000000003</v>
      </c>
      <c r="P409" s="90">
        <v>0.26400000000000001</v>
      </c>
      <c r="Q409" s="90">
        <v>0.4</v>
      </c>
      <c r="R409" s="1">
        <v>1.8499999999999999E-2</v>
      </c>
      <c r="S409" s="111">
        <f t="shared" si="61"/>
        <v>3.7673000000000001</v>
      </c>
    </row>
    <row r="410" spans="1:19" ht="13.15" customHeight="1">
      <c r="A410" s="40">
        <f>SUBTOTAL(3,$B$18:B410)</f>
        <v>393</v>
      </c>
      <c r="B410" s="8">
        <v>696244402115</v>
      </c>
      <c r="C410" s="1" t="s">
        <v>92</v>
      </c>
      <c r="D410" s="1" t="s">
        <v>348</v>
      </c>
      <c r="E410" s="7">
        <v>2000</v>
      </c>
      <c r="F410" s="31"/>
      <c r="G410" s="3">
        <v>404.87</v>
      </c>
      <c r="H410" s="3">
        <f t="shared" si="59"/>
        <v>0</v>
      </c>
      <c r="I410" s="98">
        <f t="shared" si="50"/>
        <v>445.35700000000003</v>
      </c>
      <c r="J410" s="99">
        <f t="shared" si="51"/>
        <v>0</v>
      </c>
      <c r="K410" s="2" t="s">
        <v>1042</v>
      </c>
      <c r="L410" s="36" t="s">
        <v>0</v>
      </c>
      <c r="M410" s="5">
        <f>S410+P410</f>
        <v>23.870000000000005</v>
      </c>
      <c r="N410" s="89">
        <v>22.440000000000005</v>
      </c>
      <c r="O410" s="90">
        <v>1.1220000000000003</v>
      </c>
      <c r="P410" s="90">
        <v>1.43</v>
      </c>
      <c r="Q410" s="90">
        <v>0</v>
      </c>
      <c r="R410" s="90">
        <v>0</v>
      </c>
      <c r="S410" s="111">
        <f t="shared" si="61"/>
        <v>22.440000000000005</v>
      </c>
    </row>
    <row r="411" spans="1:19" ht="13.15" customHeight="1">
      <c r="A411" s="40">
        <f>SUBTOTAL(3,$B$18:B411)</f>
        <v>394</v>
      </c>
      <c r="B411" s="8">
        <v>696244402139</v>
      </c>
      <c r="C411" s="1" t="s">
        <v>91</v>
      </c>
      <c r="D411" s="1" t="s">
        <v>349</v>
      </c>
      <c r="E411" s="7">
        <v>100</v>
      </c>
      <c r="F411" s="31"/>
      <c r="G411" s="3">
        <v>26.09</v>
      </c>
      <c r="H411" s="3">
        <f t="shared" si="59"/>
        <v>0</v>
      </c>
      <c r="I411" s="98">
        <f t="shared" si="50"/>
        <v>28.698999999999998</v>
      </c>
      <c r="J411" s="99">
        <f t="shared" si="51"/>
        <v>0</v>
      </c>
      <c r="K411" s="2" t="s">
        <v>1042</v>
      </c>
      <c r="L411" s="36" t="s">
        <v>0</v>
      </c>
      <c r="M411" s="5">
        <f>S411+P411</f>
        <v>1.2080000000000004</v>
      </c>
      <c r="N411" s="89">
        <v>1.1220000000000001</v>
      </c>
      <c r="O411" s="90">
        <v>1.1220000000000003</v>
      </c>
      <c r="P411" s="90">
        <v>7.8E-2</v>
      </c>
      <c r="Q411" s="90">
        <v>0.22800000000000001</v>
      </c>
      <c r="R411" s="90">
        <v>8.0000000000000002E-3</v>
      </c>
      <c r="S411" s="111">
        <f t="shared" si="61"/>
        <v>1.1300000000000003</v>
      </c>
    </row>
    <row r="412" spans="1:19" ht="13.15" customHeight="1">
      <c r="A412" s="40">
        <f>SUBTOTAL(3,$B$18:B412)</f>
        <v>395</v>
      </c>
      <c r="B412" s="8">
        <v>696244402153</v>
      </c>
      <c r="C412" s="1" t="s">
        <v>90</v>
      </c>
      <c r="D412" s="1" t="s">
        <v>919</v>
      </c>
      <c r="E412" s="7">
        <v>315</v>
      </c>
      <c r="F412" s="31"/>
      <c r="G412" s="3">
        <v>62.96</v>
      </c>
      <c r="H412" s="3">
        <f t="shared" si="59"/>
        <v>0</v>
      </c>
      <c r="I412" s="98">
        <f t="shared" si="50"/>
        <v>69.256</v>
      </c>
      <c r="J412" s="99">
        <f t="shared" si="51"/>
        <v>0</v>
      </c>
      <c r="K412" s="2" t="s">
        <v>1042</v>
      </c>
      <c r="L412" s="36" t="s">
        <v>0</v>
      </c>
      <c r="M412" s="5">
        <f>S412+P412</f>
        <v>3.8063000000000011</v>
      </c>
      <c r="N412" s="89">
        <v>3.5343000000000004</v>
      </c>
      <c r="O412" s="90">
        <v>1.1220000000000003</v>
      </c>
      <c r="P412" s="90">
        <v>0.26400000000000001</v>
      </c>
      <c r="Q412" s="90">
        <v>0.4</v>
      </c>
      <c r="R412" s="90">
        <v>8.0000000000000002E-3</v>
      </c>
      <c r="S412" s="111">
        <f t="shared" si="61"/>
        <v>3.5423000000000009</v>
      </c>
    </row>
    <row r="413" spans="1:19" ht="13.15" customHeight="1">
      <c r="A413" s="40">
        <f>SUBTOTAL(3,$B$18:B413)</f>
        <v>396</v>
      </c>
      <c r="B413" s="32" t="s">
        <v>350</v>
      </c>
      <c r="C413" s="27"/>
      <c r="D413" s="27"/>
      <c r="E413" s="33"/>
      <c r="F413" s="27"/>
      <c r="G413" s="27"/>
      <c r="H413" s="28"/>
      <c r="I413" s="28"/>
      <c r="J413" s="28"/>
      <c r="K413" s="28"/>
      <c r="L413" s="28"/>
      <c r="M413" s="35"/>
      <c r="N413" s="35"/>
      <c r="O413" s="35"/>
      <c r="P413" s="35"/>
      <c r="Q413" s="35"/>
      <c r="R413" s="35"/>
      <c r="S413" s="119"/>
    </row>
    <row r="414" spans="1:19" ht="13.15" customHeight="1">
      <c r="A414" s="40">
        <f>SUBTOTAL(3,$B$18:B414)</f>
        <v>397</v>
      </c>
      <c r="B414" s="8">
        <v>696244402597</v>
      </c>
      <c r="C414" s="1" t="s">
        <v>351</v>
      </c>
      <c r="D414" s="1" t="s">
        <v>352</v>
      </c>
      <c r="E414" s="7">
        <v>4500</v>
      </c>
      <c r="F414" s="31"/>
      <c r="G414" s="3">
        <v>559.42999999999995</v>
      </c>
      <c r="H414" s="3">
        <f t="shared" ref="H414:H425" si="62">(ROUND(G414*(1-$E$5)*(1-$G$5)*(1-$H$5),2)*F414)</f>
        <v>0</v>
      </c>
      <c r="I414" s="98">
        <f t="shared" si="50"/>
        <v>615.37299999999993</v>
      </c>
      <c r="J414" s="99">
        <f t="shared" si="51"/>
        <v>0</v>
      </c>
      <c r="K414" s="2" t="s">
        <v>1047</v>
      </c>
      <c r="L414" s="36" t="s">
        <v>0</v>
      </c>
      <c r="M414" s="5">
        <f t="shared" ref="M414:M425" si="63">S414+P414</f>
        <v>25.783999999999999</v>
      </c>
      <c r="N414" s="89">
        <v>24.354000000000003</v>
      </c>
      <c r="O414" s="90">
        <v>0.54120000000000001</v>
      </c>
      <c r="P414" s="90">
        <v>1.43</v>
      </c>
      <c r="Q414" s="90">
        <v>0</v>
      </c>
      <c r="R414" s="90">
        <v>0</v>
      </c>
      <c r="S414" s="111">
        <f t="shared" ref="S414:S425" si="64">O414/100*E414+R414</f>
        <v>24.353999999999999</v>
      </c>
    </row>
    <row r="415" spans="1:19" ht="13.15" customHeight="1">
      <c r="A415" s="40">
        <f>SUBTOTAL(3,$B$18:B415)</f>
        <v>398</v>
      </c>
      <c r="B415" s="8">
        <v>696244402610</v>
      </c>
      <c r="C415" s="1" t="s">
        <v>353</v>
      </c>
      <c r="D415" s="1" t="s">
        <v>354</v>
      </c>
      <c r="E415" s="7">
        <v>100</v>
      </c>
      <c r="F415" s="31"/>
      <c r="G415" s="3">
        <v>17.309999999999999</v>
      </c>
      <c r="H415" s="3">
        <f t="shared" si="62"/>
        <v>0</v>
      </c>
      <c r="I415" s="98">
        <f t="shared" si="50"/>
        <v>19.040999999999997</v>
      </c>
      <c r="J415" s="99">
        <f t="shared" si="51"/>
        <v>0</v>
      </c>
      <c r="K415" s="2" t="s">
        <v>1047</v>
      </c>
      <c r="L415" s="36" t="s">
        <v>0</v>
      </c>
      <c r="M415" s="5">
        <f t="shared" si="63"/>
        <v>0.62719999999999998</v>
      </c>
      <c r="N415" s="89">
        <v>0.54120000000000001</v>
      </c>
      <c r="O415" s="90">
        <v>0.54120000000000001</v>
      </c>
      <c r="P415" s="90">
        <v>7.8E-2</v>
      </c>
      <c r="Q415" s="90">
        <v>0.22800000000000001</v>
      </c>
      <c r="R415" s="90">
        <v>8.0000000000000002E-3</v>
      </c>
      <c r="S415" s="111">
        <f t="shared" si="64"/>
        <v>0.54920000000000002</v>
      </c>
    </row>
    <row r="416" spans="1:19" ht="13.15" customHeight="1">
      <c r="A416" s="40">
        <f>SUBTOTAL(3,$B$18:B416)</f>
        <v>399</v>
      </c>
      <c r="B416" s="8">
        <v>696244402634</v>
      </c>
      <c r="C416" s="1" t="s">
        <v>355</v>
      </c>
      <c r="D416" s="1" t="s">
        <v>920</v>
      </c>
      <c r="E416" s="7">
        <v>495</v>
      </c>
      <c r="F416" s="31"/>
      <c r="G416" s="3">
        <v>71.290000000000006</v>
      </c>
      <c r="H416" s="3">
        <f t="shared" si="62"/>
        <v>0</v>
      </c>
      <c r="I416" s="98">
        <f t="shared" si="50"/>
        <v>78.419000000000011</v>
      </c>
      <c r="J416" s="99">
        <f t="shared" si="51"/>
        <v>0</v>
      </c>
      <c r="K416" s="2" t="s">
        <v>1047</v>
      </c>
      <c r="L416" s="36" t="s">
        <v>0</v>
      </c>
      <c r="M416" s="5">
        <f t="shared" si="63"/>
        <v>2.9509400000000001</v>
      </c>
      <c r="N416" s="89">
        <v>3.0577800000000002</v>
      </c>
      <c r="O416" s="90">
        <v>0.54120000000000001</v>
      </c>
      <c r="P416" s="90">
        <v>0.26400000000000001</v>
      </c>
      <c r="Q416" s="90">
        <v>0.4</v>
      </c>
      <c r="R416" s="90">
        <v>8.0000000000000002E-3</v>
      </c>
      <c r="S416" s="111">
        <f t="shared" si="64"/>
        <v>2.6869399999999999</v>
      </c>
    </row>
    <row r="417" spans="1:19" ht="13.15" customHeight="1">
      <c r="A417" s="40">
        <f>SUBTOTAL(3,$B$18:B417)</f>
        <v>400</v>
      </c>
      <c r="B417" s="8">
        <v>696244402658</v>
      </c>
      <c r="C417" s="1" t="s">
        <v>356</v>
      </c>
      <c r="D417" s="1" t="s">
        <v>357</v>
      </c>
      <c r="E417" s="7">
        <v>3500</v>
      </c>
      <c r="F417" s="31"/>
      <c r="G417" s="3">
        <v>550.29</v>
      </c>
      <c r="H417" s="3">
        <f t="shared" si="62"/>
        <v>0</v>
      </c>
      <c r="I417" s="98">
        <f t="shared" si="50"/>
        <v>605.31899999999996</v>
      </c>
      <c r="J417" s="99">
        <f t="shared" si="51"/>
        <v>0</v>
      </c>
      <c r="K417" s="2" t="s">
        <v>1047</v>
      </c>
      <c r="L417" s="36" t="s">
        <v>0</v>
      </c>
      <c r="M417" s="5">
        <f t="shared" si="63"/>
        <v>26.147000000000002</v>
      </c>
      <c r="N417" s="89">
        <v>24.717000000000006</v>
      </c>
      <c r="O417" s="90">
        <v>0.70620000000000005</v>
      </c>
      <c r="P417" s="90">
        <v>1.43</v>
      </c>
      <c r="Q417" s="90">
        <v>0</v>
      </c>
      <c r="R417" s="90">
        <v>0</v>
      </c>
      <c r="S417" s="111">
        <f t="shared" si="64"/>
        <v>24.717000000000002</v>
      </c>
    </row>
    <row r="418" spans="1:19" ht="13.15" customHeight="1">
      <c r="A418" s="40">
        <f>SUBTOTAL(3,$B$18:B418)</f>
        <v>401</v>
      </c>
      <c r="B418" s="8">
        <v>696244402672</v>
      </c>
      <c r="C418" s="1" t="s">
        <v>358</v>
      </c>
      <c r="D418" s="1" t="s">
        <v>359</v>
      </c>
      <c r="E418" s="7">
        <v>100</v>
      </c>
      <c r="F418" s="31"/>
      <c r="G418" s="3">
        <v>20.7</v>
      </c>
      <c r="H418" s="3">
        <f t="shared" si="62"/>
        <v>0</v>
      </c>
      <c r="I418" s="98">
        <f t="shared" si="50"/>
        <v>22.77</v>
      </c>
      <c r="J418" s="99">
        <f t="shared" si="51"/>
        <v>0</v>
      </c>
      <c r="K418" s="2" t="s">
        <v>1047</v>
      </c>
      <c r="L418" s="36" t="s">
        <v>0</v>
      </c>
      <c r="M418" s="5">
        <f t="shared" si="63"/>
        <v>0.79220000000000002</v>
      </c>
      <c r="N418" s="89">
        <v>0.70620000000000005</v>
      </c>
      <c r="O418" s="90">
        <v>0.70620000000000005</v>
      </c>
      <c r="P418" s="90">
        <v>7.8E-2</v>
      </c>
      <c r="Q418" s="90">
        <v>0.22800000000000001</v>
      </c>
      <c r="R418" s="90">
        <v>8.0000000000000002E-3</v>
      </c>
      <c r="S418" s="111">
        <f t="shared" si="64"/>
        <v>0.71420000000000006</v>
      </c>
    </row>
    <row r="419" spans="1:19" ht="13.15" customHeight="1">
      <c r="A419" s="40">
        <f>SUBTOTAL(3,$B$18:B419)</f>
        <v>402</v>
      </c>
      <c r="B419" s="8">
        <v>696244402696</v>
      </c>
      <c r="C419" s="1" t="s">
        <v>360</v>
      </c>
      <c r="D419" s="1" t="s">
        <v>921</v>
      </c>
      <c r="E419" s="7">
        <v>390</v>
      </c>
      <c r="F419" s="31"/>
      <c r="G419" s="3">
        <v>71.290000000000006</v>
      </c>
      <c r="H419" s="3">
        <f t="shared" si="62"/>
        <v>0</v>
      </c>
      <c r="I419" s="98">
        <f t="shared" si="50"/>
        <v>78.419000000000011</v>
      </c>
      <c r="J419" s="99">
        <f t="shared" si="51"/>
        <v>0</v>
      </c>
      <c r="K419" s="2" t="s">
        <v>1047</v>
      </c>
      <c r="L419" s="36" t="s">
        <v>0</v>
      </c>
      <c r="M419" s="5">
        <f t="shared" si="63"/>
        <v>3.0261800000000001</v>
      </c>
      <c r="N419" s="89">
        <v>3.3544500000000004</v>
      </c>
      <c r="O419" s="90">
        <v>0.70620000000000005</v>
      </c>
      <c r="P419" s="90">
        <v>0.26400000000000001</v>
      </c>
      <c r="Q419" s="90">
        <v>0.4</v>
      </c>
      <c r="R419" s="90">
        <v>8.0000000000000002E-3</v>
      </c>
      <c r="S419" s="111">
        <f t="shared" si="64"/>
        <v>2.7621800000000003</v>
      </c>
    </row>
    <row r="420" spans="1:19" ht="13.15" customHeight="1">
      <c r="A420" s="40">
        <f>SUBTOTAL(3,$B$18:B420)</f>
        <v>403</v>
      </c>
      <c r="B420" s="8">
        <v>696244402719</v>
      </c>
      <c r="C420" s="1" t="s">
        <v>361</v>
      </c>
      <c r="D420" s="1" t="s">
        <v>362</v>
      </c>
      <c r="E420" s="7">
        <v>3000</v>
      </c>
      <c r="F420" s="31"/>
      <c r="G420" s="3">
        <v>523.83000000000004</v>
      </c>
      <c r="H420" s="3">
        <f t="shared" si="62"/>
        <v>0</v>
      </c>
      <c r="I420" s="98">
        <f t="shared" si="50"/>
        <v>576.21300000000008</v>
      </c>
      <c r="J420" s="99">
        <f t="shared" si="51"/>
        <v>0</v>
      </c>
      <c r="K420" s="2" t="s">
        <v>1047</v>
      </c>
      <c r="L420" s="36" t="s">
        <v>0</v>
      </c>
      <c r="M420" s="5">
        <f t="shared" si="63"/>
        <v>35.090000000000011</v>
      </c>
      <c r="N420" s="89">
        <v>22.440000000000005</v>
      </c>
      <c r="O420" s="90">
        <v>1.1220000000000003</v>
      </c>
      <c r="P420" s="90">
        <v>1.43</v>
      </c>
      <c r="Q420" s="90">
        <v>0</v>
      </c>
      <c r="R420" s="90">
        <v>0</v>
      </c>
      <c r="S420" s="111">
        <f t="shared" si="64"/>
        <v>33.660000000000011</v>
      </c>
    </row>
    <row r="421" spans="1:19" ht="13.15" customHeight="1">
      <c r="A421" s="40">
        <f>SUBTOTAL(3,$B$18:B421)</f>
        <v>404</v>
      </c>
      <c r="B421" s="8">
        <v>696244402733</v>
      </c>
      <c r="C421" s="1" t="s">
        <v>363</v>
      </c>
      <c r="D421" s="1" t="s">
        <v>364</v>
      </c>
      <c r="E421" s="7">
        <v>100</v>
      </c>
      <c r="F421" s="31"/>
      <c r="G421" s="3">
        <v>22.8</v>
      </c>
      <c r="H421" s="3">
        <f t="shared" si="62"/>
        <v>0</v>
      </c>
      <c r="I421" s="98">
        <f t="shared" si="50"/>
        <v>25.080000000000002</v>
      </c>
      <c r="J421" s="99">
        <f t="shared" si="51"/>
        <v>0</v>
      </c>
      <c r="K421" s="2" t="s">
        <v>1047</v>
      </c>
      <c r="L421" s="36" t="s">
        <v>0</v>
      </c>
      <c r="M421" s="5">
        <f t="shared" si="63"/>
        <v>1.2080000000000004</v>
      </c>
      <c r="N421" s="89">
        <v>1.1220000000000001</v>
      </c>
      <c r="O421" s="90">
        <v>1.1220000000000003</v>
      </c>
      <c r="P421" s="90">
        <v>7.8E-2</v>
      </c>
      <c r="Q421" s="90">
        <v>0.22800000000000001</v>
      </c>
      <c r="R421" s="90">
        <v>8.0000000000000002E-3</v>
      </c>
      <c r="S421" s="111">
        <f t="shared" si="64"/>
        <v>1.1300000000000003</v>
      </c>
    </row>
    <row r="422" spans="1:19" ht="14.45" customHeight="1">
      <c r="A422" s="40">
        <f>SUBTOTAL(3,$B$18:B422)</f>
        <v>405</v>
      </c>
      <c r="B422" s="8">
        <v>696244402757</v>
      </c>
      <c r="C422" s="1" t="s">
        <v>365</v>
      </c>
      <c r="D422" s="1" t="s">
        <v>922</v>
      </c>
      <c r="E422" s="7">
        <v>350</v>
      </c>
      <c r="F422" s="31"/>
      <c r="G422" s="3">
        <v>71.290000000000006</v>
      </c>
      <c r="H422" s="3">
        <f t="shared" si="62"/>
        <v>0</v>
      </c>
      <c r="I422" s="98">
        <f t="shared" si="50"/>
        <v>78.419000000000011</v>
      </c>
      <c r="J422" s="99">
        <f t="shared" si="51"/>
        <v>0</v>
      </c>
      <c r="K422" s="2" t="s">
        <v>1047</v>
      </c>
      <c r="L422" s="36" t="s">
        <v>0</v>
      </c>
      <c r="M422" s="5">
        <f t="shared" si="63"/>
        <v>4.1990000000000007</v>
      </c>
      <c r="N422" s="89">
        <v>3.5343000000000004</v>
      </c>
      <c r="O422" s="90">
        <v>1.1220000000000003</v>
      </c>
      <c r="P422" s="90">
        <v>0.26400000000000001</v>
      </c>
      <c r="Q422" s="90">
        <v>0.4</v>
      </c>
      <c r="R422" s="90">
        <v>8.0000000000000002E-3</v>
      </c>
      <c r="S422" s="111">
        <f t="shared" si="64"/>
        <v>3.9350000000000009</v>
      </c>
    </row>
    <row r="423" spans="1:19" ht="12.75">
      <c r="A423" s="40">
        <f>SUBTOTAL(3,$B$18:B423)</f>
        <v>406</v>
      </c>
      <c r="B423" s="8">
        <v>696244402832</v>
      </c>
      <c r="C423" s="1" t="s">
        <v>366</v>
      </c>
      <c r="D423" s="1" t="s">
        <v>367</v>
      </c>
      <c r="E423" s="7">
        <v>2000</v>
      </c>
      <c r="F423" s="31"/>
      <c r="G423" s="3">
        <v>393.59</v>
      </c>
      <c r="H423" s="3">
        <f t="shared" si="62"/>
        <v>0</v>
      </c>
      <c r="I423" s="98">
        <f t="shared" si="50"/>
        <v>432.94899999999996</v>
      </c>
      <c r="J423" s="99">
        <f t="shared" si="51"/>
        <v>0</v>
      </c>
      <c r="K423" s="2" t="s">
        <v>1047</v>
      </c>
      <c r="L423" s="36" t="s">
        <v>0</v>
      </c>
      <c r="M423" s="5">
        <f t="shared" si="63"/>
        <v>18.942000000000004</v>
      </c>
      <c r="N423" s="89">
        <v>17.512</v>
      </c>
      <c r="O423" s="90">
        <v>0.87560000000000016</v>
      </c>
      <c r="P423" s="90">
        <v>1.43</v>
      </c>
      <c r="Q423" s="90">
        <v>0</v>
      </c>
      <c r="R423" s="90">
        <v>0</v>
      </c>
      <c r="S423" s="111">
        <f t="shared" si="64"/>
        <v>17.512000000000004</v>
      </c>
    </row>
    <row r="424" spans="1:19" ht="13.15" customHeight="1">
      <c r="A424" s="40">
        <f>SUBTOTAL(3,$B$18:B424)</f>
        <v>407</v>
      </c>
      <c r="B424" s="8">
        <v>696244402856</v>
      </c>
      <c r="C424" s="1" t="s">
        <v>368</v>
      </c>
      <c r="D424" s="1" t="s">
        <v>369</v>
      </c>
      <c r="E424" s="7">
        <v>100</v>
      </c>
      <c r="F424" s="31"/>
      <c r="G424" s="3">
        <v>25.27</v>
      </c>
      <c r="H424" s="3">
        <f t="shared" si="62"/>
        <v>0</v>
      </c>
      <c r="I424" s="98">
        <f t="shared" ref="I424:I487" si="65">(G424*$E$15)+G424</f>
        <v>27.797000000000001</v>
      </c>
      <c r="J424" s="99">
        <f t="shared" ref="J424:J487" si="66">H424+(H424*$E$15)</f>
        <v>0</v>
      </c>
      <c r="K424" s="2" t="s">
        <v>1047</v>
      </c>
      <c r="L424" s="36" t="s">
        <v>0</v>
      </c>
      <c r="M424" s="5">
        <f t="shared" si="63"/>
        <v>0.96160000000000012</v>
      </c>
      <c r="N424" s="89">
        <v>0.87560000000000016</v>
      </c>
      <c r="O424" s="90">
        <v>0.87560000000000016</v>
      </c>
      <c r="P424" s="90">
        <v>7.8E-2</v>
      </c>
      <c r="Q424" s="90">
        <v>0.22800000000000001</v>
      </c>
      <c r="R424" s="90">
        <v>8.0000000000000002E-3</v>
      </c>
      <c r="S424" s="111">
        <f t="shared" si="64"/>
        <v>0.88360000000000016</v>
      </c>
    </row>
    <row r="425" spans="1:19" ht="13.15" customHeight="1">
      <c r="A425" s="40">
        <f>SUBTOTAL(3,$B$18:B425)</f>
        <v>408</v>
      </c>
      <c r="B425" s="8">
        <v>696244402870</v>
      </c>
      <c r="C425" s="1" t="s">
        <v>370</v>
      </c>
      <c r="D425" s="1" t="s">
        <v>923</v>
      </c>
      <c r="E425" s="7">
        <v>290</v>
      </c>
      <c r="F425" s="31"/>
      <c r="G425" s="3">
        <v>62.96</v>
      </c>
      <c r="H425" s="3">
        <f t="shared" si="62"/>
        <v>0</v>
      </c>
      <c r="I425" s="98">
        <f t="shared" si="65"/>
        <v>69.256</v>
      </c>
      <c r="J425" s="99">
        <f t="shared" si="66"/>
        <v>0</v>
      </c>
      <c r="K425" s="2" t="s">
        <v>1047</v>
      </c>
      <c r="L425" s="36" t="s">
        <v>0</v>
      </c>
      <c r="M425" s="5">
        <f t="shared" si="63"/>
        <v>2.8112400000000006</v>
      </c>
      <c r="N425" s="89">
        <v>3.5024000000000006</v>
      </c>
      <c r="O425" s="90">
        <v>0.87560000000000016</v>
      </c>
      <c r="P425" s="90">
        <v>0.26400000000000001</v>
      </c>
      <c r="Q425" s="90">
        <v>0.4</v>
      </c>
      <c r="R425" s="90">
        <v>8.0000000000000002E-3</v>
      </c>
      <c r="S425" s="111">
        <f t="shared" si="64"/>
        <v>2.5472400000000004</v>
      </c>
    </row>
    <row r="426" spans="1:19" ht="14.45" customHeight="1">
      <c r="A426" s="40">
        <f>SUBTOTAL(3,$B$18:B426)</f>
        <v>409</v>
      </c>
      <c r="B426" s="11" t="s">
        <v>776</v>
      </c>
      <c r="C426" s="9"/>
      <c r="D426" s="9"/>
      <c r="E426" s="10"/>
      <c r="F426" s="9"/>
      <c r="G426" s="9"/>
      <c r="H426" s="37"/>
      <c r="I426" s="37"/>
      <c r="J426" s="37"/>
      <c r="K426" s="41" t="s">
        <v>1044</v>
      </c>
      <c r="L426" s="80"/>
      <c r="M426" s="38"/>
      <c r="N426" s="38"/>
      <c r="O426" s="38"/>
      <c r="P426" s="38"/>
      <c r="Q426" s="38"/>
      <c r="R426" s="38"/>
      <c r="S426" s="120"/>
    </row>
    <row r="427" spans="1:19" ht="12.75">
      <c r="A427" s="40">
        <f>SUBTOTAL(3,$B$18:B427)</f>
        <v>410</v>
      </c>
      <c r="B427" s="8">
        <v>696244402955</v>
      </c>
      <c r="C427" s="1" t="s">
        <v>431</v>
      </c>
      <c r="D427" s="133" t="s">
        <v>432</v>
      </c>
      <c r="E427" s="7">
        <v>3500</v>
      </c>
      <c r="F427" s="6"/>
      <c r="G427" s="3">
        <v>1427.0550000000001</v>
      </c>
      <c r="H427" s="3">
        <f t="shared" ref="H427:H432" si="67">(ROUND(G427*(1-$E$5)*(1-$G$5)*(1-$H$5),2)*F427)</f>
        <v>0</v>
      </c>
      <c r="I427" s="98">
        <f t="shared" si="65"/>
        <v>1569.7605000000001</v>
      </c>
      <c r="J427" s="99">
        <f t="shared" si="66"/>
        <v>0</v>
      </c>
      <c r="K427" s="2" t="s">
        <v>1047</v>
      </c>
      <c r="L427" s="36" t="s">
        <v>0</v>
      </c>
      <c r="M427" s="5">
        <f>S427+P427</f>
        <v>26.84</v>
      </c>
      <c r="N427" s="89">
        <v>25.41</v>
      </c>
      <c r="O427" s="90">
        <v>0.72599999999999998</v>
      </c>
      <c r="P427" s="90">
        <v>1.43</v>
      </c>
      <c r="Q427" s="90">
        <v>0</v>
      </c>
      <c r="R427" s="90">
        <v>0</v>
      </c>
      <c r="S427" s="111">
        <f>O427/100*E427+R427</f>
        <v>25.41</v>
      </c>
    </row>
    <row r="428" spans="1:19" ht="13.15" customHeight="1">
      <c r="A428" s="40">
        <f>SUBTOTAL(3,$B$18:B428)</f>
        <v>411</v>
      </c>
      <c r="B428" s="8">
        <v>696244402979</v>
      </c>
      <c r="C428" s="1" t="s">
        <v>433</v>
      </c>
      <c r="D428" s="133" t="s">
        <v>434</v>
      </c>
      <c r="E428" s="7">
        <v>100</v>
      </c>
      <c r="F428" s="6"/>
      <c r="G428" s="3">
        <v>50.966999999999999</v>
      </c>
      <c r="H428" s="3">
        <f t="shared" si="67"/>
        <v>0</v>
      </c>
      <c r="I428" s="98">
        <f t="shared" si="65"/>
        <v>56.063699999999997</v>
      </c>
      <c r="J428" s="99">
        <f t="shared" si="66"/>
        <v>0</v>
      </c>
      <c r="K428" s="2" t="s">
        <v>1047</v>
      </c>
      <c r="L428" s="36" t="s">
        <v>0</v>
      </c>
      <c r="M428" s="5">
        <f>S428+P428</f>
        <v>0.81199999999999994</v>
      </c>
      <c r="N428" s="89">
        <v>0.72599999999999998</v>
      </c>
      <c r="O428" s="90">
        <v>0.72599999999999998</v>
      </c>
      <c r="P428" s="90">
        <v>7.8E-2</v>
      </c>
      <c r="Q428" s="90">
        <v>0.22800000000000001</v>
      </c>
      <c r="R428" s="90">
        <v>8.0000000000000002E-3</v>
      </c>
      <c r="S428" s="111">
        <f>O428/100*E428+R428</f>
        <v>0.73399999999999999</v>
      </c>
    </row>
    <row r="429" spans="1:19" ht="14.45" customHeight="1">
      <c r="A429" s="40">
        <f>SUBTOTAL(3,$B$18:B429)</f>
        <v>412</v>
      </c>
      <c r="B429" s="8">
        <v>696244402993</v>
      </c>
      <c r="C429" s="1" t="s">
        <v>435</v>
      </c>
      <c r="D429" s="133" t="s">
        <v>924</v>
      </c>
      <c r="E429" s="7">
        <v>386</v>
      </c>
      <c r="F429" s="6"/>
      <c r="G429" s="3">
        <v>169.95300000000003</v>
      </c>
      <c r="H429" s="3">
        <f t="shared" si="67"/>
        <v>0</v>
      </c>
      <c r="I429" s="98">
        <f t="shared" si="65"/>
        <v>186.94830000000005</v>
      </c>
      <c r="J429" s="99">
        <f t="shared" si="66"/>
        <v>0</v>
      </c>
      <c r="K429" s="2" t="s">
        <v>1047</v>
      </c>
      <c r="L429" s="36" t="s">
        <v>0</v>
      </c>
      <c r="M429" s="5">
        <f>S429+P429</f>
        <v>3.0743600000000004</v>
      </c>
      <c r="N429" s="89">
        <v>2.8023600000000002</v>
      </c>
      <c r="O429" s="90">
        <v>0.72599999999999998</v>
      </c>
      <c r="P429" s="90">
        <v>0.26400000000000001</v>
      </c>
      <c r="Q429" s="90">
        <v>0.4</v>
      </c>
      <c r="R429" s="90">
        <v>8.0000000000000002E-3</v>
      </c>
      <c r="S429" s="111">
        <f>O429/100*E429+R429</f>
        <v>2.8103600000000002</v>
      </c>
    </row>
    <row r="430" spans="1:19" ht="12.75">
      <c r="A430" s="40">
        <f>SUBTOTAL(3,$B$18:B430)</f>
        <v>413</v>
      </c>
      <c r="B430" s="8">
        <v>696244403075</v>
      </c>
      <c r="C430" s="1" t="s">
        <v>459</v>
      </c>
      <c r="D430" s="133" t="s">
        <v>462</v>
      </c>
      <c r="E430" s="7">
        <v>2000</v>
      </c>
      <c r="F430" s="31"/>
      <c r="G430" s="3">
        <v>1000.419</v>
      </c>
      <c r="H430" s="3">
        <f t="shared" si="67"/>
        <v>0</v>
      </c>
      <c r="I430" s="98">
        <f t="shared" si="65"/>
        <v>1100.4609</v>
      </c>
      <c r="J430" s="99">
        <f t="shared" si="66"/>
        <v>0</v>
      </c>
      <c r="K430" s="2" t="s">
        <v>1047</v>
      </c>
      <c r="L430" s="36" t="s">
        <v>0</v>
      </c>
      <c r="M430" s="5">
        <v>19.509999999999998</v>
      </c>
      <c r="N430" s="89">
        <v>14.96</v>
      </c>
      <c r="O430" s="90">
        <v>0.90400000000000003</v>
      </c>
      <c r="P430" s="90">
        <v>1.43</v>
      </c>
      <c r="Q430" s="90">
        <v>0</v>
      </c>
      <c r="R430" s="90">
        <v>0</v>
      </c>
      <c r="S430" s="111">
        <v>18.079999999999998</v>
      </c>
    </row>
    <row r="431" spans="1:19" ht="13.15" customHeight="1">
      <c r="A431" s="40">
        <f>SUBTOTAL(3,$B$18:B431)</f>
        <v>414</v>
      </c>
      <c r="B431" s="8">
        <v>696244403099</v>
      </c>
      <c r="C431" s="1" t="s">
        <v>460</v>
      </c>
      <c r="D431" s="133" t="s">
        <v>463</v>
      </c>
      <c r="E431" s="7">
        <v>100</v>
      </c>
      <c r="F431" s="31"/>
      <c r="G431" s="3">
        <v>62.538000000000004</v>
      </c>
      <c r="H431" s="3">
        <f t="shared" si="67"/>
        <v>0</v>
      </c>
      <c r="I431" s="98">
        <f t="shared" si="65"/>
        <v>68.791800000000009</v>
      </c>
      <c r="J431" s="99">
        <f t="shared" si="66"/>
        <v>0</v>
      </c>
      <c r="K431" s="2" t="s">
        <v>1047</v>
      </c>
      <c r="L431" s="36" t="s">
        <v>0</v>
      </c>
      <c r="M431" s="5">
        <v>1.0279999999999998</v>
      </c>
      <c r="N431" s="89">
        <v>0.748</v>
      </c>
      <c r="O431" s="90">
        <v>0.90400000000000003</v>
      </c>
      <c r="P431" s="90">
        <v>7.8E-2</v>
      </c>
      <c r="Q431" s="90">
        <v>0.22800000000000001</v>
      </c>
      <c r="R431" s="90">
        <v>8.0000000000000002E-3</v>
      </c>
      <c r="S431" s="111">
        <v>0.91199999999999992</v>
      </c>
    </row>
    <row r="432" spans="1:19" ht="14.45" customHeight="1">
      <c r="A432" s="40">
        <f>SUBTOTAL(3,$B$18:B432)</f>
        <v>415</v>
      </c>
      <c r="B432" s="8">
        <v>696244403112</v>
      </c>
      <c r="C432" s="1" t="s">
        <v>461</v>
      </c>
      <c r="D432" s="133" t="s">
        <v>925</v>
      </c>
      <c r="E432" s="7">
        <v>300</v>
      </c>
      <c r="F432" s="31"/>
      <c r="G432" s="3">
        <v>169.95300000000003</v>
      </c>
      <c r="H432" s="3">
        <f t="shared" si="67"/>
        <v>0</v>
      </c>
      <c r="I432" s="98">
        <f t="shared" si="65"/>
        <v>186.94830000000005</v>
      </c>
      <c r="J432" s="99">
        <f t="shared" si="66"/>
        <v>0</v>
      </c>
      <c r="K432" s="2" t="s">
        <v>1047</v>
      </c>
      <c r="L432" s="36" t="s">
        <v>0</v>
      </c>
      <c r="M432" s="5">
        <v>3.0743999999999998</v>
      </c>
      <c r="N432" s="89">
        <v>2.6179999999999999</v>
      </c>
      <c r="O432" s="90">
        <v>0.90400000000000003</v>
      </c>
      <c r="P432" s="90">
        <v>0.26400000000000001</v>
      </c>
      <c r="Q432" s="90">
        <v>0.4</v>
      </c>
      <c r="R432" s="90">
        <v>8.0000000000000002E-3</v>
      </c>
      <c r="S432" s="111">
        <v>2.8104</v>
      </c>
    </row>
    <row r="433" spans="1:19" ht="12.75">
      <c r="A433" s="40">
        <f>SUBTOTAL(3,$B$18:B433)</f>
        <v>416</v>
      </c>
      <c r="B433" s="32" t="s">
        <v>89</v>
      </c>
      <c r="C433" s="27"/>
      <c r="D433" s="27"/>
      <c r="E433" s="33"/>
      <c r="F433" s="27"/>
      <c r="G433" s="27"/>
      <c r="H433" s="28"/>
      <c r="I433" s="28"/>
      <c r="J433" s="28"/>
      <c r="K433" s="28"/>
      <c r="L433" s="28"/>
      <c r="M433" s="30"/>
      <c r="N433" s="30"/>
      <c r="O433" s="30"/>
      <c r="P433" s="30"/>
      <c r="Q433" s="30"/>
      <c r="R433" s="30"/>
      <c r="S433" s="110"/>
    </row>
    <row r="434" spans="1:19" ht="13.15" customHeight="1">
      <c r="A434" s="40">
        <f>SUBTOTAL(3,$B$18:B434)</f>
        <v>417</v>
      </c>
      <c r="B434" s="8">
        <v>696244301630</v>
      </c>
      <c r="C434" s="1" t="s">
        <v>781</v>
      </c>
      <c r="D434" s="1" t="s">
        <v>779</v>
      </c>
      <c r="E434" s="7">
        <v>5000</v>
      </c>
      <c r="F434" s="31"/>
      <c r="G434" s="3">
        <v>511.57</v>
      </c>
      <c r="H434" s="3">
        <f t="shared" ref="H434:H463" si="68">(ROUND(G434*(1-$E$5)*(1-$G$5)*(1-$H$5),2)*F434)</f>
        <v>0</v>
      </c>
      <c r="I434" s="98">
        <f t="shared" si="65"/>
        <v>562.72699999999998</v>
      </c>
      <c r="J434" s="99">
        <f t="shared" si="66"/>
        <v>0</v>
      </c>
      <c r="K434" s="2" t="s">
        <v>1042</v>
      </c>
      <c r="L434" s="36" t="s">
        <v>0</v>
      </c>
      <c r="M434" s="5">
        <v>21.189999999999998</v>
      </c>
      <c r="N434" s="89">
        <v>20.591999999999999</v>
      </c>
      <c r="O434" s="90">
        <v>0.49399999999999999</v>
      </c>
      <c r="P434" s="90">
        <v>1.43</v>
      </c>
      <c r="Q434" s="90">
        <v>0</v>
      </c>
      <c r="R434" s="90">
        <v>0</v>
      </c>
      <c r="S434" s="111">
        <v>19.759999999999998</v>
      </c>
    </row>
    <row r="435" spans="1:19" ht="14.45" customHeight="1">
      <c r="A435" s="40">
        <f>SUBTOTAL(3,$B$18:B435)</f>
        <v>418</v>
      </c>
      <c r="B435" s="8">
        <v>696244301654</v>
      </c>
      <c r="C435" s="1" t="s">
        <v>782</v>
      </c>
      <c r="D435" s="1" t="s">
        <v>780</v>
      </c>
      <c r="E435" s="7">
        <v>100</v>
      </c>
      <c r="F435" s="31"/>
      <c r="G435" s="3">
        <v>14.07</v>
      </c>
      <c r="H435" s="3">
        <f t="shared" si="68"/>
        <v>0</v>
      </c>
      <c r="I435" s="98">
        <f t="shared" si="65"/>
        <v>15.477</v>
      </c>
      <c r="J435" s="99">
        <f t="shared" si="66"/>
        <v>0</v>
      </c>
      <c r="K435" s="2" t="s">
        <v>1042</v>
      </c>
      <c r="L435" s="36" t="s">
        <v>0</v>
      </c>
      <c r="M435" s="5">
        <v>0.62</v>
      </c>
      <c r="N435" s="89">
        <v>0.51480000000000004</v>
      </c>
      <c r="O435" s="90">
        <v>0.49399999999999999</v>
      </c>
      <c r="P435" s="90">
        <v>7.8E-2</v>
      </c>
      <c r="Q435" s="90">
        <v>0.22800000000000001</v>
      </c>
      <c r="R435" s="90">
        <v>0.01</v>
      </c>
      <c r="S435" s="111">
        <v>0.504</v>
      </c>
    </row>
    <row r="436" spans="1:19" ht="13.15" customHeight="1">
      <c r="A436" s="40">
        <f>SUBTOTAL(3,$B$18:B436)</f>
        <v>419</v>
      </c>
      <c r="B436" s="8">
        <v>696244301678</v>
      </c>
      <c r="C436" s="1" t="s">
        <v>783</v>
      </c>
      <c r="D436" s="1" t="s">
        <v>926</v>
      </c>
      <c r="E436" s="7">
        <v>890</v>
      </c>
      <c r="F436" s="31"/>
      <c r="G436" s="3">
        <v>97.9</v>
      </c>
      <c r="H436" s="3">
        <f t="shared" si="68"/>
        <v>0</v>
      </c>
      <c r="I436" s="98">
        <f t="shared" si="65"/>
        <v>107.69000000000001</v>
      </c>
      <c r="J436" s="99">
        <f t="shared" si="66"/>
        <v>0</v>
      </c>
      <c r="K436" s="2" t="s">
        <v>1042</v>
      </c>
      <c r="L436" s="36" t="s">
        <v>0</v>
      </c>
      <c r="M436" s="5">
        <v>4.226</v>
      </c>
      <c r="N436" s="89">
        <v>4.1184000000000003</v>
      </c>
      <c r="O436" s="90">
        <v>0.49399999999999999</v>
      </c>
      <c r="P436" s="90">
        <v>0.26400000000000001</v>
      </c>
      <c r="Q436" s="90">
        <v>0.4</v>
      </c>
      <c r="R436" s="90">
        <v>0.01</v>
      </c>
      <c r="S436" s="111">
        <v>3.9619999999999997</v>
      </c>
    </row>
    <row r="437" spans="1:19" ht="13.15" customHeight="1">
      <c r="A437" s="40">
        <f>SUBTOTAL(3,$B$18:B437)</f>
        <v>420</v>
      </c>
      <c r="B437" s="8">
        <v>696244300008</v>
      </c>
      <c r="C437" s="1" t="s">
        <v>88</v>
      </c>
      <c r="D437" s="1" t="s">
        <v>605</v>
      </c>
      <c r="E437" s="7">
        <v>4000</v>
      </c>
      <c r="F437" s="31"/>
      <c r="G437" s="3">
        <v>350.1354</v>
      </c>
      <c r="H437" s="3">
        <f t="shared" si="68"/>
        <v>0</v>
      </c>
      <c r="I437" s="98">
        <f t="shared" si="65"/>
        <v>385.14893999999998</v>
      </c>
      <c r="J437" s="99">
        <f t="shared" si="66"/>
        <v>0</v>
      </c>
      <c r="K437" s="2" t="s">
        <v>1042</v>
      </c>
      <c r="L437" s="36" t="s">
        <v>0</v>
      </c>
      <c r="M437" s="5">
        <f>S437+P437</f>
        <v>21.189999999999998</v>
      </c>
      <c r="N437" s="89">
        <v>20.591999999999999</v>
      </c>
      <c r="O437" s="90">
        <v>0.49399999999999999</v>
      </c>
      <c r="P437" s="90">
        <v>1.43</v>
      </c>
      <c r="Q437" s="90">
        <v>0</v>
      </c>
      <c r="R437" s="90">
        <v>0</v>
      </c>
      <c r="S437" s="111">
        <f t="shared" ref="S437:S463" si="69">O437/100*E437+R437</f>
        <v>19.759999999999998</v>
      </c>
    </row>
    <row r="438" spans="1:19" ht="14.45" customHeight="1">
      <c r="A438" s="40">
        <f>SUBTOTAL(3,$B$18:B438)</f>
        <v>421</v>
      </c>
      <c r="B438" s="8">
        <v>696244300084</v>
      </c>
      <c r="C438" s="1" t="s">
        <v>87</v>
      </c>
      <c r="D438" s="1" t="s">
        <v>606</v>
      </c>
      <c r="E438" s="7">
        <v>100</v>
      </c>
      <c r="F438" s="31"/>
      <c r="G438" s="3">
        <v>10.944600000000001</v>
      </c>
      <c r="H438" s="3">
        <f t="shared" si="68"/>
        <v>0</v>
      </c>
      <c r="I438" s="98">
        <f t="shared" si="65"/>
        <v>12.039060000000001</v>
      </c>
      <c r="J438" s="99">
        <f t="shared" si="66"/>
        <v>0</v>
      </c>
      <c r="K438" s="2" t="s">
        <v>1042</v>
      </c>
      <c r="L438" s="36" t="s">
        <v>0</v>
      </c>
      <c r="M438" s="5">
        <f>(S438+P438)+(Q438/6)</f>
        <v>0.62</v>
      </c>
      <c r="N438" s="89">
        <v>0.51480000000000004</v>
      </c>
      <c r="O438" s="90">
        <v>0.49399999999999999</v>
      </c>
      <c r="P438" s="90">
        <v>7.8E-2</v>
      </c>
      <c r="Q438" s="90">
        <v>0.22800000000000001</v>
      </c>
      <c r="R438" s="90">
        <v>0.01</v>
      </c>
      <c r="S438" s="111">
        <f t="shared" si="69"/>
        <v>0.504</v>
      </c>
    </row>
    <row r="439" spans="1:19" ht="13.15" customHeight="1">
      <c r="A439" s="40">
        <f>SUBTOTAL(3,$B$18:B439)</f>
        <v>422</v>
      </c>
      <c r="B439" s="8">
        <v>696244300046</v>
      </c>
      <c r="C439" s="1" t="s">
        <v>86</v>
      </c>
      <c r="D439" s="1" t="s">
        <v>927</v>
      </c>
      <c r="E439" s="7">
        <v>800</v>
      </c>
      <c r="F439" s="31"/>
      <c r="G439" s="3">
        <v>72.715800000000002</v>
      </c>
      <c r="H439" s="3">
        <f t="shared" si="68"/>
        <v>0</v>
      </c>
      <c r="I439" s="98">
        <f t="shared" si="65"/>
        <v>79.987380000000002</v>
      </c>
      <c r="J439" s="99">
        <f t="shared" si="66"/>
        <v>0</v>
      </c>
      <c r="K439" s="2" t="s">
        <v>1042</v>
      </c>
      <c r="L439" s="36" t="s">
        <v>0</v>
      </c>
      <c r="M439" s="5">
        <f>S439+P439</f>
        <v>4.226</v>
      </c>
      <c r="N439" s="89">
        <v>4.1184000000000003</v>
      </c>
      <c r="O439" s="90">
        <v>0.49399999999999999</v>
      </c>
      <c r="P439" s="90">
        <v>0.26400000000000001</v>
      </c>
      <c r="Q439" s="90">
        <v>0.4</v>
      </c>
      <c r="R439" s="90">
        <v>0.01</v>
      </c>
      <c r="S439" s="111">
        <f t="shared" si="69"/>
        <v>3.9619999999999997</v>
      </c>
    </row>
    <row r="440" spans="1:19" ht="13.15" customHeight="1">
      <c r="A440" s="40">
        <f>SUBTOTAL(3,$B$18:B440)</f>
        <v>423</v>
      </c>
      <c r="B440" s="8">
        <v>696244300015</v>
      </c>
      <c r="C440" s="1" t="s">
        <v>85</v>
      </c>
      <c r="D440" s="1" t="s">
        <v>607</v>
      </c>
      <c r="E440" s="7">
        <v>3000</v>
      </c>
      <c r="F440" s="31"/>
      <c r="G440" s="3">
        <v>332.47919999999999</v>
      </c>
      <c r="H440" s="3">
        <f t="shared" si="68"/>
        <v>0</v>
      </c>
      <c r="I440" s="98">
        <f t="shared" si="65"/>
        <v>365.72712000000001</v>
      </c>
      <c r="J440" s="99">
        <f t="shared" si="66"/>
        <v>0</v>
      </c>
      <c r="K440" s="2" t="s">
        <v>1042</v>
      </c>
      <c r="L440" s="36" t="s">
        <v>0</v>
      </c>
      <c r="M440" s="5">
        <f>S440+P440</f>
        <v>18.649999999999999</v>
      </c>
      <c r="N440" s="89">
        <v>17.490000000000002</v>
      </c>
      <c r="O440" s="90">
        <v>0.57399999999999995</v>
      </c>
      <c r="P440" s="90">
        <v>1.43</v>
      </c>
      <c r="Q440" s="90">
        <v>0</v>
      </c>
      <c r="R440" s="90">
        <v>0</v>
      </c>
      <c r="S440" s="111">
        <f t="shared" si="69"/>
        <v>17.22</v>
      </c>
    </row>
    <row r="441" spans="1:19" ht="14.45" customHeight="1">
      <c r="A441" s="40">
        <f>SUBTOTAL(3,$B$18:B441)</f>
        <v>424</v>
      </c>
      <c r="B441" s="8">
        <v>696244300091</v>
      </c>
      <c r="C441" s="1" t="s">
        <v>84</v>
      </c>
      <c r="D441" s="1" t="s">
        <v>608</v>
      </c>
      <c r="E441" s="7">
        <v>100</v>
      </c>
      <c r="F441" s="31"/>
      <c r="G441" s="3">
        <v>13.851599999999999</v>
      </c>
      <c r="H441" s="3">
        <f t="shared" si="68"/>
        <v>0</v>
      </c>
      <c r="I441" s="98">
        <f t="shared" si="65"/>
        <v>15.23676</v>
      </c>
      <c r="J441" s="99">
        <f t="shared" si="66"/>
        <v>0</v>
      </c>
      <c r="K441" s="2" t="s">
        <v>1042</v>
      </c>
      <c r="L441" s="36" t="s">
        <v>0</v>
      </c>
      <c r="M441" s="5">
        <f>(S441+P441)+(Q441/6)</f>
        <v>0.7</v>
      </c>
      <c r="N441" s="89">
        <v>0.58300000000000007</v>
      </c>
      <c r="O441" s="90">
        <v>0.57399999999999995</v>
      </c>
      <c r="P441" s="90">
        <v>7.8E-2</v>
      </c>
      <c r="Q441" s="90">
        <v>0.22800000000000001</v>
      </c>
      <c r="R441" s="90">
        <v>0.01</v>
      </c>
      <c r="S441" s="111">
        <f t="shared" si="69"/>
        <v>0.58399999999999996</v>
      </c>
    </row>
    <row r="442" spans="1:19" ht="13.15" customHeight="1">
      <c r="A442" s="40">
        <f>SUBTOTAL(3,$B$18:B442)</f>
        <v>425</v>
      </c>
      <c r="B442" s="8">
        <v>696244300053</v>
      </c>
      <c r="C442" s="1" t="s">
        <v>83</v>
      </c>
      <c r="D442" s="1" t="s">
        <v>928</v>
      </c>
      <c r="E442" s="7">
        <v>650</v>
      </c>
      <c r="F442" s="31"/>
      <c r="G442" s="3">
        <v>72.715800000000002</v>
      </c>
      <c r="H442" s="3">
        <f t="shared" si="68"/>
        <v>0</v>
      </c>
      <c r="I442" s="98">
        <f t="shared" si="65"/>
        <v>79.987380000000002</v>
      </c>
      <c r="J442" s="99">
        <f t="shared" si="66"/>
        <v>0</v>
      </c>
      <c r="K442" s="2" t="s">
        <v>1042</v>
      </c>
      <c r="L442" s="36" t="s">
        <v>0</v>
      </c>
      <c r="M442" s="5">
        <f>S442+P442</f>
        <v>4.004999999999999</v>
      </c>
      <c r="N442" s="89">
        <v>3.7895000000000003</v>
      </c>
      <c r="O442" s="90">
        <v>0.57399999999999995</v>
      </c>
      <c r="P442" s="90">
        <v>0.26400000000000001</v>
      </c>
      <c r="Q442" s="90">
        <v>0.4</v>
      </c>
      <c r="R442" s="90">
        <v>0.01</v>
      </c>
      <c r="S442" s="111">
        <f t="shared" si="69"/>
        <v>3.7409999999999992</v>
      </c>
    </row>
    <row r="443" spans="1:19" ht="13.15" customHeight="1">
      <c r="A443" s="40">
        <f>SUBTOTAL(3,$B$18:B443)</f>
        <v>426</v>
      </c>
      <c r="B443" s="8">
        <v>696244300251</v>
      </c>
      <c r="C443" s="1" t="s">
        <v>371</v>
      </c>
      <c r="D443" s="1" t="s">
        <v>609</v>
      </c>
      <c r="E443" s="7">
        <v>2000</v>
      </c>
      <c r="F443" s="31"/>
      <c r="G443" s="3">
        <v>313.7724</v>
      </c>
      <c r="H443" s="3">
        <f t="shared" si="68"/>
        <v>0</v>
      </c>
      <c r="I443" s="98">
        <f t="shared" si="65"/>
        <v>345.14963999999998</v>
      </c>
      <c r="J443" s="99">
        <f t="shared" si="66"/>
        <v>0</v>
      </c>
      <c r="K443" s="2" t="s">
        <v>1042</v>
      </c>
      <c r="L443" s="36" t="s">
        <v>0</v>
      </c>
      <c r="M443" s="5">
        <f>S443+P443</f>
        <v>14.430000000000001</v>
      </c>
      <c r="N443" s="89">
        <v>0</v>
      </c>
      <c r="O443" s="90">
        <v>0.65</v>
      </c>
      <c r="P443" s="90">
        <v>1.43</v>
      </c>
      <c r="Q443" s="90">
        <v>0</v>
      </c>
      <c r="R443" s="90">
        <v>0</v>
      </c>
      <c r="S443" s="111">
        <f t="shared" si="69"/>
        <v>13.000000000000002</v>
      </c>
    </row>
    <row r="444" spans="1:19" ht="14.45" customHeight="1">
      <c r="A444" s="40">
        <f>SUBTOTAL(3,$B$18:B444)</f>
        <v>427</v>
      </c>
      <c r="B444" s="8">
        <v>696244300275</v>
      </c>
      <c r="C444" s="1" t="s">
        <v>372</v>
      </c>
      <c r="D444" s="1" t="s">
        <v>610</v>
      </c>
      <c r="E444" s="7">
        <v>100</v>
      </c>
      <c r="F444" s="31"/>
      <c r="G444" s="3">
        <v>17.156400000000001</v>
      </c>
      <c r="H444" s="3">
        <f t="shared" si="68"/>
        <v>0</v>
      </c>
      <c r="I444" s="98">
        <f t="shared" si="65"/>
        <v>18.872040000000002</v>
      </c>
      <c r="J444" s="99">
        <f t="shared" si="66"/>
        <v>0</v>
      </c>
      <c r="K444" s="2" t="s">
        <v>1042</v>
      </c>
      <c r="L444" s="36" t="s">
        <v>0</v>
      </c>
      <c r="M444" s="5">
        <f>(S444+P444)+(Q444/6)</f>
        <v>0.79366666666666663</v>
      </c>
      <c r="N444" s="89">
        <v>0</v>
      </c>
      <c r="O444" s="90">
        <v>0.65</v>
      </c>
      <c r="P444" s="90">
        <v>8.5999999999999993E-2</v>
      </c>
      <c r="Q444" s="90">
        <v>0.28599999999999998</v>
      </c>
      <c r="R444" s="90">
        <v>0.01</v>
      </c>
      <c r="S444" s="111">
        <f t="shared" si="69"/>
        <v>0.66</v>
      </c>
    </row>
    <row r="445" spans="1:19" ht="12.75">
      <c r="A445" s="40">
        <f>SUBTOTAL(3,$B$18:B445)</f>
        <v>428</v>
      </c>
      <c r="B445" s="8">
        <v>696244300299</v>
      </c>
      <c r="C445" s="1" t="s">
        <v>373</v>
      </c>
      <c r="D445" s="1" t="s">
        <v>929</v>
      </c>
      <c r="E445" s="7">
        <v>505</v>
      </c>
      <c r="F445" s="31"/>
      <c r="G445" s="3">
        <v>72.715800000000002</v>
      </c>
      <c r="H445" s="3">
        <f t="shared" si="68"/>
        <v>0</v>
      </c>
      <c r="I445" s="98">
        <f t="shared" si="65"/>
        <v>79.987380000000002</v>
      </c>
      <c r="J445" s="99">
        <f t="shared" si="66"/>
        <v>0</v>
      </c>
      <c r="K445" s="2" t="s">
        <v>1042</v>
      </c>
      <c r="L445" s="36" t="s">
        <v>0</v>
      </c>
      <c r="M445" s="5">
        <f>S445+P445</f>
        <v>3.5564999999999998</v>
      </c>
      <c r="N445" s="89">
        <v>0</v>
      </c>
      <c r="O445" s="90">
        <v>0.65</v>
      </c>
      <c r="P445" s="90">
        <v>0.26400000000000001</v>
      </c>
      <c r="Q445" s="90">
        <v>0.4</v>
      </c>
      <c r="R445" s="90">
        <v>0.01</v>
      </c>
      <c r="S445" s="111">
        <f t="shared" si="69"/>
        <v>3.2925</v>
      </c>
    </row>
    <row r="446" spans="1:19" ht="13.15" customHeight="1">
      <c r="A446" s="40">
        <f>SUBTOTAL(3,$B$18:B446)</f>
        <v>429</v>
      </c>
      <c r="B446" s="8">
        <v>696244300312</v>
      </c>
      <c r="C446" s="1" t="s">
        <v>374</v>
      </c>
      <c r="D446" s="1" t="s">
        <v>611</v>
      </c>
      <c r="E446" s="7">
        <v>2000</v>
      </c>
      <c r="F446" s="31"/>
      <c r="G446" s="3">
        <v>329.76600000000002</v>
      </c>
      <c r="H446" s="3">
        <f t="shared" si="68"/>
        <v>0</v>
      </c>
      <c r="I446" s="98">
        <f t="shared" si="65"/>
        <v>362.74260000000004</v>
      </c>
      <c r="J446" s="99">
        <f t="shared" si="66"/>
        <v>0</v>
      </c>
      <c r="K446" s="2" t="s">
        <v>1042</v>
      </c>
      <c r="L446" s="36" t="s">
        <v>0</v>
      </c>
      <c r="M446" s="5">
        <f>S446+P446</f>
        <v>15.429999999999998</v>
      </c>
      <c r="N446" s="89">
        <v>0</v>
      </c>
      <c r="O446" s="90">
        <v>0.7</v>
      </c>
      <c r="P446" s="90">
        <v>1.43</v>
      </c>
      <c r="Q446" s="90">
        <v>0</v>
      </c>
      <c r="R446" s="90">
        <v>0</v>
      </c>
      <c r="S446" s="111">
        <f t="shared" si="69"/>
        <v>13.999999999999998</v>
      </c>
    </row>
    <row r="447" spans="1:19" ht="14.45" customHeight="1">
      <c r="A447" s="40">
        <f>SUBTOTAL(3,$B$18:B447)</f>
        <v>430</v>
      </c>
      <c r="B447" s="8">
        <v>696244300336</v>
      </c>
      <c r="C447" s="1" t="s">
        <v>375</v>
      </c>
      <c r="D447" s="1" t="s">
        <v>612</v>
      </c>
      <c r="E447" s="7">
        <v>100</v>
      </c>
      <c r="F447" s="31"/>
      <c r="G447" s="3">
        <v>17.788800000000002</v>
      </c>
      <c r="H447" s="3">
        <f t="shared" si="68"/>
        <v>0</v>
      </c>
      <c r="I447" s="98">
        <f t="shared" si="65"/>
        <v>19.567680000000003</v>
      </c>
      <c r="J447" s="99">
        <f t="shared" si="66"/>
        <v>0</v>
      </c>
      <c r="K447" s="2" t="s">
        <v>1042</v>
      </c>
      <c r="L447" s="36" t="s">
        <v>0</v>
      </c>
      <c r="M447" s="5">
        <f>(S447+P447)+(Q447/6)</f>
        <v>0.84366666666666656</v>
      </c>
      <c r="N447" s="89">
        <v>0</v>
      </c>
      <c r="O447" s="90">
        <v>0.7</v>
      </c>
      <c r="P447" s="90">
        <v>8.5999999999999993E-2</v>
      </c>
      <c r="Q447" s="90">
        <v>0.28599999999999998</v>
      </c>
      <c r="R447" s="90">
        <v>0.01</v>
      </c>
      <c r="S447" s="111">
        <f t="shared" si="69"/>
        <v>0.71</v>
      </c>
    </row>
    <row r="448" spans="1:19" ht="13.15" customHeight="1">
      <c r="A448" s="40">
        <f>SUBTOTAL(3,$B$18:B448)</f>
        <v>431</v>
      </c>
      <c r="B448" s="8">
        <v>696244300350</v>
      </c>
      <c r="C448" s="1" t="s">
        <v>376</v>
      </c>
      <c r="D448" s="1" t="s">
        <v>930</v>
      </c>
      <c r="E448" s="7">
        <v>480</v>
      </c>
      <c r="F448" s="31"/>
      <c r="G448" s="3">
        <v>72.715800000000002</v>
      </c>
      <c r="H448" s="3">
        <f t="shared" si="68"/>
        <v>0</v>
      </c>
      <c r="I448" s="98">
        <f t="shared" si="65"/>
        <v>79.987380000000002</v>
      </c>
      <c r="J448" s="99">
        <f t="shared" si="66"/>
        <v>0</v>
      </c>
      <c r="K448" s="2" t="s">
        <v>1042</v>
      </c>
      <c r="L448" s="36" t="s">
        <v>0</v>
      </c>
      <c r="M448" s="5">
        <f>S448+P448</f>
        <v>3.6339999999999995</v>
      </c>
      <c r="N448" s="89">
        <v>0</v>
      </c>
      <c r="O448" s="90">
        <v>0.7</v>
      </c>
      <c r="P448" s="90">
        <v>0.26400000000000001</v>
      </c>
      <c r="Q448" s="90">
        <v>0.4</v>
      </c>
      <c r="R448" s="90">
        <v>0.01</v>
      </c>
      <c r="S448" s="111">
        <f t="shared" si="69"/>
        <v>3.3699999999999992</v>
      </c>
    </row>
    <row r="449" spans="1:19" ht="13.15" customHeight="1">
      <c r="A449" s="40">
        <f>SUBTOTAL(3,$B$18:B449)</f>
        <v>432</v>
      </c>
      <c r="B449" s="8">
        <v>696244300022</v>
      </c>
      <c r="C449" s="1" t="s">
        <v>82</v>
      </c>
      <c r="D449" s="1" t="s">
        <v>613</v>
      </c>
      <c r="E449" s="7">
        <v>1500</v>
      </c>
      <c r="F449" s="31"/>
      <c r="G449" s="3">
        <v>237.1806</v>
      </c>
      <c r="H449" s="3">
        <f t="shared" si="68"/>
        <v>0</v>
      </c>
      <c r="I449" s="98">
        <f t="shared" si="65"/>
        <v>260.89866000000001</v>
      </c>
      <c r="J449" s="99">
        <f t="shared" si="66"/>
        <v>0</v>
      </c>
      <c r="K449" s="2" t="s">
        <v>1042</v>
      </c>
      <c r="L449" s="36" t="s">
        <v>0</v>
      </c>
      <c r="M449" s="5">
        <f>S449+P449</f>
        <v>14.690000000000001</v>
      </c>
      <c r="N449" s="89">
        <v>13.200000000000001</v>
      </c>
      <c r="O449" s="90">
        <v>0.88400000000000001</v>
      </c>
      <c r="P449" s="90">
        <v>1.43</v>
      </c>
      <c r="Q449" s="90">
        <v>0</v>
      </c>
      <c r="R449" s="90">
        <v>0</v>
      </c>
      <c r="S449" s="111">
        <f t="shared" si="69"/>
        <v>13.260000000000002</v>
      </c>
    </row>
    <row r="450" spans="1:19" ht="13.15" customHeight="1">
      <c r="A450" s="40">
        <f>SUBTOTAL(3,$B$18:B450)</f>
        <v>433</v>
      </c>
      <c r="B450" s="8">
        <v>696244300107</v>
      </c>
      <c r="C450" s="1" t="s">
        <v>81</v>
      </c>
      <c r="D450" s="1" t="s">
        <v>614</v>
      </c>
      <c r="E450" s="7">
        <v>100</v>
      </c>
      <c r="F450" s="31"/>
      <c r="G450" s="3">
        <v>19.767599999999998</v>
      </c>
      <c r="H450" s="3">
        <f t="shared" si="68"/>
        <v>0</v>
      </c>
      <c r="I450" s="98">
        <f t="shared" si="65"/>
        <v>21.744359999999997</v>
      </c>
      <c r="J450" s="99">
        <f t="shared" si="66"/>
        <v>0</v>
      </c>
      <c r="K450" s="2" t="s">
        <v>1042</v>
      </c>
      <c r="L450" s="36" t="s">
        <v>0</v>
      </c>
      <c r="M450" s="5">
        <f>(S450+P450)+(Q450/6)</f>
        <v>1.0276666666666667</v>
      </c>
      <c r="N450" s="89">
        <v>0.88000000000000012</v>
      </c>
      <c r="O450" s="90">
        <v>0.88400000000000001</v>
      </c>
      <c r="P450" s="90">
        <v>8.5999999999999993E-2</v>
      </c>
      <c r="Q450" s="90">
        <v>0.28599999999999998</v>
      </c>
      <c r="R450" s="90">
        <v>0.01</v>
      </c>
      <c r="S450" s="111">
        <f t="shared" si="69"/>
        <v>0.89400000000000013</v>
      </c>
    </row>
    <row r="451" spans="1:19" ht="13.15" customHeight="1">
      <c r="A451" s="40">
        <f>SUBTOTAL(3,$B$18:B451)</f>
        <v>434</v>
      </c>
      <c r="B451" s="8">
        <v>696244300060</v>
      </c>
      <c r="C451" s="1" t="s">
        <v>80</v>
      </c>
      <c r="D451" s="1" t="s">
        <v>931</v>
      </c>
      <c r="E451" s="7">
        <v>435</v>
      </c>
      <c r="F451" s="31"/>
      <c r="G451" s="3">
        <v>72.715800000000002</v>
      </c>
      <c r="H451" s="3">
        <f t="shared" si="68"/>
        <v>0</v>
      </c>
      <c r="I451" s="98">
        <f t="shared" si="65"/>
        <v>79.987380000000002</v>
      </c>
      <c r="J451" s="99">
        <f t="shared" si="66"/>
        <v>0</v>
      </c>
      <c r="K451" s="2" t="s">
        <v>1042</v>
      </c>
      <c r="L451" s="36" t="s">
        <v>0</v>
      </c>
      <c r="M451" s="5">
        <f>S451+P451</f>
        <v>4.1193999999999997</v>
      </c>
      <c r="N451" s="89">
        <v>3.8280000000000003</v>
      </c>
      <c r="O451" s="90">
        <v>0.88400000000000001</v>
      </c>
      <c r="P451" s="90">
        <v>0.26400000000000001</v>
      </c>
      <c r="Q451" s="90">
        <v>0.4</v>
      </c>
      <c r="R451" s="90">
        <v>0.01</v>
      </c>
      <c r="S451" s="111">
        <f t="shared" si="69"/>
        <v>3.8553999999999999</v>
      </c>
    </row>
    <row r="452" spans="1:19" ht="13.15" customHeight="1">
      <c r="A452" s="40">
        <f>SUBTOTAL(3,$B$18:B452)</f>
        <v>435</v>
      </c>
      <c r="B452" s="8">
        <v>696244300404</v>
      </c>
      <c r="C452" s="1" t="s">
        <v>79</v>
      </c>
      <c r="D452" s="1" t="s">
        <v>615</v>
      </c>
      <c r="E452" s="7">
        <v>1200</v>
      </c>
      <c r="F452" s="31"/>
      <c r="G452" s="3">
        <v>210.07920000000001</v>
      </c>
      <c r="H452" s="3">
        <f t="shared" si="68"/>
        <v>0</v>
      </c>
      <c r="I452" s="98">
        <f t="shared" si="65"/>
        <v>231.08712000000003</v>
      </c>
      <c r="J452" s="99">
        <f t="shared" si="66"/>
        <v>0</v>
      </c>
      <c r="K452" s="2" t="s">
        <v>1042</v>
      </c>
      <c r="L452" s="36" t="s">
        <v>0</v>
      </c>
      <c r="M452" s="5">
        <f>S452+P452</f>
        <v>13.3988</v>
      </c>
      <c r="N452" s="89">
        <v>11.404800000000002</v>
      </c>
      <c r="O452" s="90">
        <v>0.99739999999999995</v>
      </c>
      <c r="P452" s="90">
        <v>1.43</v>
      </c>
      <c r="Q452" s="90">
        <v>0</v>
      </c>
      <c r="R452" s="90">
        <v>0</v>
      </c>
      <c r="S452" s="111">
        <f t="shared" si="69"/>
        <v>11.9688</v>
      </c>
    </row>
    <row r="453" spans="1:19" ht="13.15" customHeight="1">
      <c r="A453" s="40">
        <f>SUBTOTAL(3,$B$18:B453)</f>
        <v>436</v>
      </c>
      <c r="B453" s="8">
        <v>696244300428</v>
      </c>
      <c r="C453" s="1" t="s">
        <v>78</v>
      </c>
      <c r="D453" s="1" t="s">
        <v>616</v>
      </c>
      <c r="E453" s="7">
        <v>100</v>
      </c>
      <c r="F453" s="31"/>
      <c r="G453" s="3">
        <v>22.480799999999999</v>
      </c>
      <c r="H453" s="3">
        <f t="shared" si="68"/>
        <v>0</v>
      </c>
      <c r="I453" s="98">
        <f t="shared" si="65"/>
        <v>24.728879999999997</v>
      </c>
      <c r="J453" s="99">
        <f t="shared" si="66"/>
        <v>0</v>
      </c>
      <c r="K453" s="2" t="s">
        <v>1042</v>
      </c>
      <c r="L453" s="36" t="s">
        <v>0</v>
      </c>
      <c r="M453" s="5">
        <f>S453+P453</f>
        <v>1.0854000000000001</v>
      </c>
      <c r="N453" s="89">
        <v>0.95040000000000002</v>
      </c>
      <c r="O453" s="90">
        <v>0.99739999999999995</v>
      </c>
      <c r="P453" s="90">
        <v>7.8E-2</v>
      </c>
      <c r="Q453" s="90">
        <v>0.22800000000000001</v>
      </c>
      <c r="R453" s="90">
        <v>0.01</v>
      </c>
      <c r="S453" s="111">
        <f t="shared" si="69"/>
        <v>1.0074000000000001</v>
      </c>
    </row>
    <row r="454" spans="1:19" ht="14.45" customHeight="1">
      <c r="A454" s="40">
        <f>SUBTOTAL(3,$B$18:B454)</f>
        <v>437</v>
      </c>
      <c r="B454" s="8">
        <v>696244300442</v>
      </c>
      <c r="C454" s="1" t="s">
        <v>77</v>
      </c>
      <c r="D454" s="1" t="s">
        <v>932</v>
      </c>
      <c r="E454" s="7">
        <v>385</v>
      </c>
      <c r="F454" s="31"/>
      <c r="G454" s="3">
        <v>72.715800000000002</v>
      </c>
      <c r="H454" s="3">
        <f t="shared" si="68"/>
        <v>0</v>
      </c>
      <c r="I454" s="98">
        <f t="shared" si="65"/>
        <v>79.987380000000002</v>
      </c>
      <c r="J454" s="99">
        <f t="shared" si="66"/>
        <v>0</v>
      </c>
      <c r="K454" s="2" t="s">
        <v>1042</v>
      </c>
      <c r="L454" s="36" t="s">
        <v>0</v>
      </c>
      <c r="M454" s="5">
        <f>S454+P454</f>
        <v>4.1139900000000003</v>
      </c>
      <c r="N454" s="89">
        <v>3.6590400000000005</v>
      </c>
      <c r="O454" s="90">
        <v>0.99739999999999995</v>
      </c>
      <c r="P454" s="90">
        <v>0.26400000000000001</v>
      </c>
      <c r="Q454" s="90">
        <v>0.4</v>
      </c>
      <c r="R454" s="90">
        <v>0.01</v>
      </c>
      <c r="S454" s="111">
        <f t="shared" si="69"/>
        <v>3.84999</v>
      </c>
    </row>
    <row r="455" spans="1:19" ht="12.75">
      <c r="A455" s="40">
        <f>SUBTOTAL(3,$B$18:B455)</f>
        <v>438</v>
      </c>
      <c r="B455" s="8">
        <v>696244300497</v>
      </c>
      <c r="C455" s="1" t="s">
        <v>76</v>
      </c>
      <c r="D455" s="1" t="s">
        <v>617</v>
      </c>
      <c r="E455" s="7">
        <v>1000</v>
      </c>
      <c r="F455" s="31"/>
      <c r="G455" s="3">
        <v>163.21019999999999</v>
      </c>
      <c r="H455" s="3">
        <f t="shared" si="68"/>
        <v>0</v>
      </c>
      <c r="I455" s="98">
        <f t="shared" si="65"/>
        <v>179.53121999999999</v>
      </c>
      <c r="J455" s="99">
        <f t="shared" si="66"/>
        <v>0</v>
      </c>
      <c r="K455" s="2" t="s">
        <v>1042</v>
      </c>
      <c r="L455" s="36" t="s">
        <v>0</v>
      </c>
      <c r="M455" s="5">
        <f>S455+P455</f>
        <v>11.93</v>
      </c>
      <c r="N455" s="89">
        <v>10.56</v>
      </c>
      <c r="O455" s="90">
        <v>1.05</v>
      </c>
      <c r="P455" s="90">
        <v>1.43</v>
      </c>
      <c r="Q455" s="90">
        <v>0</v>
      </c>
      <c r="R455" s="90">
        <v>0</v>
      </c>
      <c r="S455" s="111">
        <f t="shared" si="69"/>
        <v>10.5</v>
      </c>
    </row>
    <row r="456" spans="1:19" ht="13.15" customHeight="1">
      <c r="A456" s="40">
        <f>SUBTOTAL(3,$B$18:B456)</f>
        <v>439</v>
      </c>
      <c r="B456" s="8">
        <v>696244300510</v>
      </c>
      <c r="C456" s="1" t="s">
        <v>75</v>
      </c>
      <c r="D456" s="1" t="s">
        <v>618</v>
      </c>
      <c r="E456" s="7">
        <v>100</v>
      </c>
      <c r="F456" s="31"/>
      <c r="G456" s="3">
        <v>22.011599999999998</v>
      </c>
      <c r="H456" s="3">
        <f t="shared" si="68"/>
        <v>0</v>
      </c>
      <c r="I456" s="98">
        <f t="shared" si="65"/>
        <v>24.212759999999996</v>
      </c>
      <c r="J456" s="99">
        <f t="shared" si="66"/>
        <v>0</v>
      </c>
      <c r="K456" s="2" t="s">
        <v>1042</v>
      </c>
      <c r="L456" s="36" t="s">
        <v>0</v>
      </c>
      <c r="M456" s="5">
        <f>(S456+P456)+(Q456/6)</f>
        <v>1.1936666666666669</v>
      </c>
      <c r="N456" s="89">
        <v>1.056</v>
      </c>
      <c r="O456" s="90">
        <v>1.05</v>
      </c>
      <c r="P456" s="90">
        <v>8.5999999999999993E-2</v>
      </c>
      <c r="Q456" s="90">
        <v>0.28599999999999998</v>
      </c>
      <c r="R456" s="90">
        <v>0.01</v>
      </c>
      <c r="S456" s="111">
        <f t="shared" si="69"/>
        <v>1.06</v>
      </c>
    </row>
    <row r="457" spans="1:19" ht="14.45" customHeight="1">
      <c r="A457" s="40">
        <f>SUBTOTAL(3,$B$18:B457)</f>
        <v>440</v>
      </c>
      <c r="B457" s="8">
        <v>696244300534</v>
      </c>
      <c r="C457" s="1" t="s">
        <v>74</v>
      </c>
      <c r="D457" s="1" t="s">
        <v>933</v>
      </c>
      <c r="E457" s="7">
        <v>335</v>
      </c>
      <c r="F457" s="31"/>
      <c r="G457" s="3">
        <v>64.219200000000001</v>
      </c>
      <c r="H457" s="3">
        <f t="shared" si="68"/>
        <v>0</v>
      </c>
      <c r="I457" s="98">
        <f t="shared" si="65"/>
        <v>70.641120000000001</v>
      </c>
      <c r="J457" s="99">
        <f t="shared" si="66"/>
        <v>0</v>
      </c>
      <c r="K457" s="2" t="s">
        <v>1042</v>
      </c>
      <c r="L457" s="36" t="s">
        <v>0</v>
      </c>
      <c r="M457" s="5">
        <f>S457+P457</f>
        <v>3.7915000000000001</v>
      </c>
      <c r="N457" s="89">
        <v>3.5375999999999999</v>
      </c>
      <c r="O457" s="90">
        <v>1.05</v>
      </c>
      <c r="P457" s="90">
        <v>0.26400000000000001</v>
      </c>
      <c r="Q457" s="90">
        <v>0.4</v>
      </c>
      <c r="R457" s="90">
        <v>0.01</v>
      </c>
      <c r="S457" s="111">
        <f t="shared" si="69"/>
        <v>3.5274999999999999</v>
      </c>
    </row>
    <row r="458" spans="1:19" ht="12.75">
      <c r="A458" s="40">
        <f>SUBTOTAL(3,$B$18:B458)</f>
        <v>441</v>
      </c>
      <c r="B458" s="8">
        <v>696244301579</v>
      </c>
      <c r="C458" s="1" t="s">
        <v>667</v>
      </c>
      <c r="D458" s="1" t="s">
        <v>668</v>
      </c>
      <c r="E458" s="7">
        <v>2500</v>
      </c>
      <c r="F458" s="6"/>
      <c r="G458" s="3">
        <v>406.19</v>
      </c>
      <c r="H458" s="3">
        <f t="shared" si="68"/>
        <v>0</v>
      </c>
      <c r="I458" s="98">
        <f t="shared" si="65"/>
        <v>446.80899999999997</v>
      </c>
      <c r="J458" s="99">
        <f t="shared" si="66"/>
        <v>0</v>
      </c>
      <c r="K458" s="2" t="s">
        <v>1043</v>
      </c>
      <c r="L458" s="36" t="s">
        <v>0</v>
      </c>
      <c r="M458" s="5">
        <f>S458+P458</f>
        <v>23.582750000000001</v>
      </c>
      <c r="N458" s="89">
        <v>22.1</v>
      </c>
      <c r="O458" s="90">
        <v>0.88610999999999995</v>
      </c>
      <c r="P458" s="90">
        <v>1.43</v>
      </c>
      <c r="Q458" s="90">
        <v>0</v>
      </c>
      <c r="R458" s="90">
        <v>0</v>
      </c>
      <c r="S458" s="111">
        <f t="shared" si="69"/>
        <v>22.152750000000001</v>
      </c>
    </row>
    <row r="459" spans="1:19" ht="13.15" customHeight="1">
      <c r="A459" s="40">
        <f>SUBTOTAL(3,$B$18:B459)</f>
        <v>442</v>
      </c>
      <c r="B459" s="8">
        <v>696244301593</v>
      </c>
      <c r="C459" s="1" t="s">
        <v>669</v>
      </c>
      <c r="D459" s="1" t="s">
        <v>670</v>
      </c>
      <c r="E459" s="7">
        <v>100</v>
      </c>
      <c r="F459" s="6"/>
      <c r="G459" s="3">
        <v>20.309999999999999</v>
      </c>
      <c r="H459" s="3">
        <f t="shared" si="68"/>
        <v>0</v>
      </c>
      <c r="I459" s="98">
        <f t="shared" si="65"/>
        <v>22.340999999999998</v>
      </c>
      <c r="J459" s="99">
        <f t="shared" si="66"/>
        <v>0</v>
      </c>
      <c r="K459" s="2" t="s">
        <v>1043</v>
      </c>
      <c r="L459" s="36" t="s">
        <v>0</v>
      </c>
      <c r="M459" s="5">
        <f>S459+P459</f>
        <v>0.98211000000000004</v>
      </c>
      <c r="N459" s="89">
        <v>0.9</v>
      </c>
      <c r="O459" s="90">
        <v>0.88610999999999995</v>
      </c>
      <c r="P459" s="90">
        <v>8.5999999999999993E-2</v>
      </c>
      <c r="Q459" s="90">
        <v>0.28599999999999998</v>
      </c>
      <c r="R459" s="90">
        <v>0.01</v>
      </c>
      <c r="S459" s="111">
        <f t="shared" si="69"/>
        <v>0.89611000000000007</v>
      </c>
    </row>
    <row r="460" spans="1:19" ht="14.45" customHeight="1">
      <c r="A460" s="40">
        <f>SUBTOTAL(3,$B$18:B460)</f>
        <v>443</v>
      </c>
      <c r="B460" s="8">
        <v>696244301616</v>
      </c>
      <c r="C460" s="1" t="s">
        <v>671</v>
      </c>
      <c r="D460" s="1" t="s">
        <v>934</v>
      </c>
      <c r="E460" s="7">
        <v>500</v>
      </c>
      <c r="F460" s="6"/>
      <c r="G460" s="3">
        <v>89.57</v>
      </c>
      <c r="H460" s="3">
        <f t="shared" si="68"/>
        <v>0</v>
      </c>
      <c r="I460" s="98">
        <f t="shared" si="65"/>
        <v>98.526999999999987</v>
      </c>
      <c r="J460" s="99">
        <f t="shared" si="66"/>
        <v>0</v>
      </c>
      <c r="K460" s="2" t="s">
        <v>1043</v>
      </c>
      <c r="L460" s="36" t="s">
        <v>0</v>
      </c>
      <c r="M460" s="5">
        <f>S460+P460</f>
        <v>4.7045500000000002</v>
      </c>
      <c r="N460" s="89">
        <v>4.4000000000000004</v>
      </c>
      <c r="O460" s="90">
        <v>0.88610999999999995</v>
      </c>
      <c r="P460" s="90">
        <v>0.26400000000000001</v>
      </c>
      <c r="Q460" s="90">
        <v>0.4</v>
      </c>
      <c r="R460" s="90">
        <v>0.01</v>
      </c>
      <c r="S460" s="111">
        <f t="shared" si="69"/>
        <v>4.44055</v>
      </c>
    </row>
    <row r="461" spans="1:19" ht="14.45" customHeight="1">
      <c r="A461" s="40">
        <f>SUBTOTAL(3,$B$18:B461)</f>
        <v>444</v>
      </c>
      <c r="B461" s="8">
        <v>696244301999</v>
      </c>
      <c r="C461" s="1" t="s">
        <v>986</v>
      </c>
      <c r="D461" s="1" t="s">
        <v>987</v>
      </c>
      <c r="E461" s="12">
        <v>800</v>
      </c>
      <c r="F461" s="6"/>
      <c r="G461" s="3">
        <v>284.73</v>
      </c>
      <c r="H461" s="3">
        <f t="shared" si="68"/>
        <v>0</v>
      </c>
      <c r="I461" s="98">
        <f t="shared" si="65"/>
        <v>313.20300000000003</v>
      </c>
      <c r="J461" s="99">
        <f t="shared" si="66"/>
        <v>0</v>
      </c>
      <c r="K461" s="2" t="s">
        <v>1044</v>
      </c>
      <c r="L461" s="36" t="s">
        <v>0</v>
      </c>
      <c r="M461" s="5">
        <f>S461+P461</f>
        <v>16.95</v>
      </c>
      <c r="N461" s="5">
        <v>15.52</v>
      </c>
      <c r="O461" s="90">
        <v>1.94</v>
      </c>
      <c r="P461" s="90">
        <v>1.43</v>
      </c>
      <c r="Q461" s="90">
        <v>0</v>
      </c>
      <c r="R461" s="90">
        <v>0</v>
      </c>
      <c r="S461" s="111">
        <f t="shared" si="69"/>
        <v>15.52</v>
      </c>
    </row>
    <row r="462" spans="1:19" ht="14.45" customHeight="1">
      <c r="A462" s="40">
        <f>SUBTOTAL(3,$B$18:B462)</f>
        <v>445</v>
      </c>
      <c r="B462" s="8">
        <v>696244302019</v>
      </c>
      <c r="C462" s="1" t="s">
        <v>988</v>
      </c>
      <c r="D462" s="1" t="s">
        <v>989</v>
      </c>
      <c r="E462" s="12">
        <v>50</v>
      </c>
      <c r="F462" s="6"/>
      <c r="G462" s="3">
        <v>22.22</v>
      </c>
      <c r="H462" s="3">
        <f t="shared" si="68"/>
        <v>0</v>
      </c>
      <c r="I462" s="98">
        <f t="shared" si="65"/>
        <v>24.442</v>
      </c>
      <c r="J462" s="99">
        <f t="shared" si="66"/>
        <v>0</v>
      </c>
      <c r="K462" s="2" t="s">
        <v>1044</v>
      </c>
      <c r="L462" s="36" t="s">
        <v>0</v>
      </c>
      <c r="M462" s="5">
        <f>(S462+P462)+(Q462/6)</f>
        <v>1.1236666666666668</v>
      </c>
      <c r="N462" s="5">
        <v>0.98</v>
      </c>
      <c r="O462" s="90">
        <v>1.94</v>
      </c>
      <c r="P462" s="90">
        <v>8.5999999999999993E-2</v>
      </c>
      <c r="Q462" s="90">
        <v>0.28599999999999998</v>
      </c>
      <c r="R462" s="90">
        <v>0.02</v>
      </c>
      <c r="S462" s="111">
        <f t="shared" si="69"/>
        <v>0.99</v>
      </c>
    </row>
    <row r="463" spans="1:19" ht="14.45" customHeight="1">
      <c r="A463" s="40">
        <f>SUBTOTAL(3,$B$18:B463)</f>
        <v>446</v>
      </c>
      <c r="B463" s="8">
        <v>696244302033</v>
      </c>
      <c r="C463" s="1" t="s">
        <v>990</v>
      </c>
      <c r="D463" s="1" t="s">
        <v>991</v>
      </c>
      <c r="E463" s="12">
        <v>150</v>
      </c>
      <c r="F463" s="6"/>
      <c r="G463" s="3">
        <v>59.4</v>
      </c>
      <c r="H463" s="3">
        <f t="shared" si="68"/>
        <v>0</v>
      </c>
      <c r="I463" s="98">
        <f t="shared" si="65"/>
        <v>65.34</v>
      </c>
      <c r="J463" s="99">
        <f t="shared" si="66"/>
        <v>0</v>
      </c>
      <c r="K463" s="2" t="s">
        <v>1044</v>
      </c>
      <c r="L463" s="36" t="s">
        <v>0</v>
      </c>
      <c r="M463" s="5">
        <f>S463+P463</f>
        <v>3.194</v>
      </c>
      <c r="N463" s="5">
        <v>9.7100000000000009</v>
      </c>
      <c r="O463" s="90">
        <v>1.94</v>
      </c>
      <c r="P463" s="90">
        <v>0.26400000000000001</v>
      </c>
      <c r="Q463" s="90">
        <v>0.4</v>
      </c>
      <c r="R463" s="90">
        <v>0.02</v>
      </c>
      <c r="S463" s="111">
        <f t="shared" si="69"/>
        <v>2.93</v>
      </c>
    </row>
    <row r="464" spans="1:19" ht="13.15" customHeight="1">
      <c r="A464" s="40">
        <f>SUBTOTAL(3,$B$18:B464)</f>
        <v>447</v>
      </c>
      <c r="B464" s="32" t="s">
        <v>778</v>
      </c>
      <c r="C464" s="27"/>
      <c r="D464" s="27"/>
      <c r="E464" s="33"/>
      <c r="F464" s="27"/>
      <c r="G464" s="27"/>
      <c r="H464" s="28"/>
      <c r="I464" s="28"/>
      <c r="J464" s="28"/>
      <c r="K464" s="41" t="s">
        <v>1044</v>
      </c>
      <c r="L464" s="78"/>
      <c r="M464" s="30"/>
      <c r="N464" s="30"/>
      <c r="O464" s="30"/>
      <c r="P464" s="30"/>
      <c r="Q464" s="30"/>
      <c r="R464" s="30"/>
      <c r="S464" s="110"/>
    </row>
    <row r="465" spans="1:19" ht="13.15" customHeight="1">
      <c r="A465" s="40">
        <f>SUBTOTAL(3,$B$18:B465)</f>
        <v>448</v>
      </c>
      <c r="B465" s="8">
        <v>696244301692</v>
      </c>
      <c r="C465" s="1" t="s">
        <v>790</v>
      </c>
      <c r="D465" s="1" t="s">
        <v>784</v>
      </c>
      <c r="E465" s="7">
        <v>5000</v>
      </c>
      <c r="F465" s="31"/>
      <c r="G465" s="3">
        <v>553.10519999999997</v>
      </c>
      <c r="H465" s="3">
        <f t="shared" ref="H465:H473" si="70">(ROUND(G465*(1-$E$5)*(1-$G$5)*(1-$H$5),2)*F465)</f>
        <v>0</v>
      </c>
      <c r="I465" s="98">
        <f t="shared" si="65"/>
        <v>608.41571999999996</v>
      </c>
      <c r="J465" s="99">
        <f t="shared" si="66"/>
        <v>0</v>
      </c>
      <c r="K465" s="2" t="s">
        <v>1042</v>
      </c>
      <c r="L465" s="36" t="s">
        <v>0</v>
      </c>
      <c r="M465" s="5">
        <v>21.189999999999998</v>
      </c>
      <c r="N465" s="89">
        <v>20.591999999999999</v>
      </c>
      <c r="O465" s="90">
        <v>0.49399999999999999</v>
      </c>
      <c r="P465" s="90">
        <v>1.43</v>
      </c>
      <c r="Q465" s="90">
        <v>0</v>
      </c>
      <c r="R465" s="90">
        <v>0</v>
      </c>
      <c r="S465" s="111">
        <v>19.759999999999998</v>
      </c>
    </row>
    <row r="466" spans="1:19" ht="13.15" customHeight="1">
      <c r="A466" s="40">
        <f>SUBTOTAL(3,$B$18:B466)</f>
        <v>449</v>
      </c>
      <c r="B466" s="8">
        <v>696244301715</v>
      </c>
      <c r="C466" s="1" t="s">
        <v>791</v>
      </c>
      <c r="D466" s="1" t="s">
        <v>785</v>
      </c>
      <c r="E466" s="7">
        <v>100</v>
      </c>
      <c r="F466" s="31"/>
      <c r="G466" s="3">
        <v>15.2082</v>
      </c>
      <c r="H466" s="3">
        <f t="shared" si="70"/>
        <v>0</v>
      </c>
      <c r="I466" s="98">
        <f t="shared" si="65"/>
        <v>16.729019999999998</v>
      </c>
      <c r="J466" s="99">
        <f t="shared" si="66"/>
        <v>0</v>
      </c>
      <c r="K466" s="2" t="s">
        <v>1042</v>
      </c>
      <c r="L466" s="36" t="s">
        <v>0</v>
      </c>
      <c r="M466" s="5">
        <v>0.62</v>
      </c>
      <c r="N466" s="89">
        <v>0.51480000000000004</v>
      </c>
      <c r="O466" s="90">
        <v>0.49399999999999999</v>
      </c>
      <c r="P466" s="90">
        <v>7.8E-2</v>
      </c>
      <c r="Q466" s="90">
        <v>0.22800000000000001</v>
      </c>
      <c r="R466" s="90">
        <v>0.01</v>
      </c>
      <c r="S466" s="111">
        <v>0.504</v>
      </c>
    </row>
    <row r="467" spans="1:19" ht="14.45" customHeight="1">
      <c r="A467" s="40">
        <f>SUBTOTAL(3,$B$18:B467)</f>
        <v>450</v>
      </c>
      <c r="B467" s="8">
        <v>696244301739</v>
      </c>
      <c r="C467" s="1" t="s">
        <v>792</v>
      </c>
      <c r="D467" s="1" t="s">
        <v>935</v>
      </c>
      <c r="E467" s="7">
        <v>890</v>
      </c>
      <c r="F467" s="31"/>
      <c r="G467" s="3">
        <v>105.8454</v>
      </c>
      <c r="H467" s="3">
        <f t="shared" si="70"/>
        <v>0</v>
      </c>
      <c r="I467" s="98">
        <f t="shared" si="65"/>
        <v>116.42994</v>
      </c>
      <c r="J467" s="99">
        <f t="shared" si="66"/>
        <v>0</v>
      </c>
      <c r="K467" s="2" t="s">
        <v>1042</v>
      </c>
      <c r="L467" s="36" t="s">
        <v>0</v>
      </c>
      <c r="M467" s="5">
        <v>4.226</v>
      </c>
      <c r="N467" s="89">
        <v>4.1184000000000003</v>
      </c>
      <c r="O467" s="90">
        <v>0.49399999999999999</v>
      </c>
      <c r="P467" s="90">
        <v>0.26400000000000001</v>
      </c>
      <c r="Q467" s="90">
        <v>0.4</v>
      </c>
      <c r="R467" s="90">
        <v>0.01</v>
      </c>
      <c r="S467" s="111">
        <v>3.9619999999999997</v>
      </c>
    </row>
    <row r="468" spans="1:19" ht="12.75">
      <c r="A468" s="40">
        <f>SUBTOTAL(3,$B$18:B468)</f>
        <v>451</v>
      </c>
      <c r="B468" s="8">
        <v>696244301753</v>
      </c>
      <c r="C468" s="1" t="s">
        <v>793</v>
      </c>
      <c r="D468" s="1" t="s">
        <v>786</v>
      </c>
      <c r="E468" s="7">
        <v>3000</v>
      </c>
      <c r="F468" s="31"/>
      <c r="G468" s="3">
        <v>436.3152</v>
      </c>
      <c r="H468" s="3">
        <f t="shared" si="70"/>
        <v>0</v>
      </c>
      <c r="I468" s="98">
        <f t="shared" si="65"/>
        <v>479.94672000000003</v>
      </c>
      <c r="J468" s="99">
        <f t="shared" si="66"/>
        <v>0</v>
      </c>
      <c r="K468" s="2" t="s">
        <v>1042</v>
      </c>
      <c r="L468" s="36" t="s">
        <v>0</v>
      </c>
      <c r="M468" s="5">
        <v>18.649999999999999</v>
      </c>
      <c r="N468" s="89">
        <v>17.490000000000002</v>
      </c>
      <c r="O468" s="90">
        <v>0.57399999999999995</v>
      </c>
      <c r="P468" s="90">
        <v>1.43</v>
      </c>
      <c r="Q468" s="90">
        <v>0</v>
      </c>
      <c r="R468" s="90">
        <v>0</v>
      </c>
      <c r="S468" s="111">
        <v>17.22</v>
      </c>
    </row>
    <row r="469" spans="1:19" ht="13.15" customHeight="1">
      <c r="A469" s="40">
        <f>SUBTOTAL(3,$B$18:B469)</f>
        <v>452</v>
      </c>
      <c r="B469" s="8">
        <v>696244301777</v>
      </c>
      <c r="C469" s="1" t="s">
        <v>794</v>
      </c>
      <c r="D469" s="1" t="s">
        <v>787</v>
      </c>
      <c r="E469" s="7">
        <v>100</v>
      </c>
      <c r="F469" s="31"/>
      <c r="G469" s="3">
        <v>20.002199999999998</v>
      </c>
      <c r="H469" s="3">
        <f t="shared" si="70"/>
        <v>0</v>
      </c>
      <c r="I469" s="98">
        <f t="shared" si="65"/>
        <v>22.002419999999997</v>
      </c>
      <c r="J469" s="99">
        <f t="shared" si="66"/>
        <v>0</v>
      </c>
      <c r="K469" s="2" t="s">
        <v>1042</v>
      </c>
      <c r="L469" s="36" t="s">
        <v>0</v>
      </c>
      <c r="M469" s="5">
        <v>0.7</v>
      </c>
      <c r="N469" s="89">
        <v>0.58300000000000007</v>
      </c>
      <c r="O469" s="90">
        <v>0.57399999999999995</v>
      </c>
      <c r="P469" s="90">
        <v>7.8E-2</v>
      </c>
      <c r="Q469" s="90">
        <v>0.22800000000000001</v>
      </c>
      <c r="R469" s="90">
        <v>0.01</v>
      </c>
      <c r="S469" s="111">
        <v>0.58399999999999996</v>
      </c>
    </row>
    <row r="470" spans="1:19" ht="14.45" customHeight="1">
      <c r="A470" s="40">
        <f>SUBTOTAL(3,$B$18:B470)</f>
        <v>453</v>
      </c>
      <c r="B470" s="8">
        <v>696244301791</v>
      </c>
      <c r="C470" s="1" t="s">
        <v>795</v>
      </c>
      <c r="D470" s="1" t="s">
        <v>936</v>
      </c>
      <c r="E470" s="7">
        <v>650</v>
      </c>
      <c r="F470" s="31"/>
      <c r="G470" s="3">
        <v>105.8454</v>
      </c>
      <c r="H470" s="3">
        <f t="shared" si="70"/>
        <v>0</v>
      </c>
      <c r="I470" s="98">
        <f t="shared" si="65"/>
        <v>116.42994</v>
      </c>
      <c r="J470" s="99">
        <f t="shared" si="66"/>
        <v>0</v>
      </c>
      <c r="K470" s="2" t="s">
        <v>1042</v>
      </c>
      <c r="L470" s="36" t="s">
        <v>0</v>
      </c>
      <c r="M470" s="5">
        <v>4.004999999999999</v>
      </c>
      <c r="N470" s="89">
        <v>3.7895000000000003</v>
      </c>
      <c r="O470" s="90">
        <v>0.57399999999999995</v>
      </c>
      <c r="P470" s="90">
        <v>0.26400000000000001</v>
      </c>
      <c r="Q470" s="90">
        <v>0.4</v>
      </c>
      <c r="R470" s="90">
        <v>0.01</v>
      </c>
      <c r="S470" s="111">
        <v>3.7409999999999992</v>
      </c>
    </row>
    <row r="471" spans="1:19" ht="12.75">
      <c r="A471" s="40">
        <f>SUBTOTAL(3,$B$18:B471)</f>
        <v>454</v>
      </c>
      <c r="B471" s="8">
        <v>696244301814</v>
      </c>
      <c r="C471" s="1" t="s">
        <v>796</v>
      </c>
      <c r="D471" s="1" t="s">
        <v>788</v>
      </c>
      <c r="E471" s="7">
        <v>1500</v>
      </c>
      <c r="F471" s="31"/>
      <c r="G471" s="3">
        <v>340.7004</v>
      </c>
      <c r="H471" s="3">
        <f t="shared" si="70"/>
        <v>0</v>
      </c>
      <c r="I471" s="98">
        <f t="shared" si="65"/>
        <v>374.77044000000001</v>
      </c>
      <c r="J471" s="99">
        <f t="shared" si="66"/>
        <v>0</v>
      </c>
      <c r="K471" s="2" t="s">
        <v>1042</v>
      </c>
      <c r="L471" s="36" t="s">
        <v>0</v>
      </c>
      <c r="M471" s="5">
        <v>14.690000000000001</v>
      </c>
      <c r="N471" s="89">
        <v>13.200000000000001</v>
      </c>
      <c r="O471" s="90">
        <v>0.88400000000000001</v>
      </c>
      <c r="P471" s="90">
        <v>1.43</v>
      </c>
      <c r="Q471" s="90">
        <v>0</v>
      </c>
      <c r="R471" s="90">
        <v>0</v>
      </c>
      <c r="S471" s="111">
        <v>13.260000000000002</v>
      </c>
    </row>
    <row r="472" spans="1:19" ht="13.15" customHeight="1">
      <c r="A472" s="40">
        <f>SUBTOTAL(3,$B$18:B472)</f>
        <v>455</v>
      </c>
      <c r="B472" s="8">
        <v>696244301838</v>
      </c>
      <c r="C472" s="1" t="s">
        <v>797</v>
      </c>
      <c r="D472" s="1" t="s">
        <v>789</v>
      </c>
      <c r="E472" s="7">
        <v>100</v>
      </c>
      <c r="F472" s="31"/>
      <c r="G472" s="3">
        <v>31.222200000000001</v>
      </c>
      <c r="H472" s="3">
        <f t="shared" si="70"/>
        <v>0</v>
      </c>
      <c r="I472" s="98">
        <f t="shared" si="65"/>
        <v>34.34442</v>
      </c>
      <c r="J472" s="99">
        <f t="shared" si="66"/>
        <v>0</v>
      </c>
      <c r="K472" s="2" t="s">
        <v>1042</v>
      </c>
      <c r="L472" s="36" t="s">
        <v>0</v>
      </c>
      <c r="M472" s="5">
        <v>1.0276666666666667</v>
      </c>
      <c r="N472" s="89">
        <v>0.88000000000000012</v>
      </c>
      <c r="O472" s="90">
        <v>0.88400000000000001</v>
      </c>
      <c r="P472" s="90">
        <v>8.5999999999999993E-2</v>
      </c>
      <c r="Q472" s="90">
        <v>0.28599999999999998</v>
      </c>
      <c r="R472" s="90">
        <v>0.01</v>
      </c>
      <c r="S472" s="111">
        <v>0.89400000000000013</v>
      </c>
    </row>
    <row r="473" spans="1:19" ht="14.45" customHeight="1">
      <c r="A473" s="40">
        <f>SUBTOTAL(3,$B$18:B473)</f>
        <v>456</v>
      </c>
      <c r="B473" s="8">
        <v>696244301852</v>
      </c>
      <c r="C473" s="1" t="s">
        <v>798</v>
      </c>
      <c r="D473" s="1" t="s">
        <v>937</v>
      </c>
      <c r="E473" s="7">
        <v>435</v>
      </c>
      <c r="F473" s="31"/>
      <c r="G473" s="3">
        <v>108.64020000000001</v>
      </c>
      <c r="H473" s="3">
        <f t="shared" si="70"/>
        <v>0</v>
      </c>
      <c r="I473" s="98">
        <f t="shared" si="65"/>
        <v>119.50422</v>
      </c>
      <c r="J473" s="99">
        <f t="shared" si="66"/>
        <v>0</v>
      </c>
      <c r="K473" s="2" t="s">
        <v>1042</v>
      </c>
      <c r="L473" s="36" t="s">
        <v>0</v>
      </c>
      <c r="M473" s="5">
        <v>4.1193999999999997</v>
      </c>
      <c r="N473" s="89">
        <v>3.8280000000000003</v>
      </c>
      <c r="O473" s="90">
        <v>0.88400000000000001</v>
      </c>
      <c r="P473" s="90">
        <v>0.26400000000000001</v>
      </c>
      <c r="Q473" s="90">
        <v>0.4</v>
      </c>
      <c r="R473" s="90">
        <v>0.01</v>
      </c>
      <c r="S473" s="111">
        <v>3.8553999999999999</v>
      </c>
    </row>
    <row r="474" spans="1:19" ht="12.75">
      <c r="A474" s="40">
        <f>SUBTOTAL(3,$B$18:B474)</f>
        <v>457</v>
      </c>
      <c r="B474" s="32" t="s">
        <v>777</v>
      </c>
      <c r="C474" s="27"/>
      <c r="D474" s="27"/>
      <c r="E474" s="33"/>
      <c r="F474" s="27"/>
      <c r="G474" s="27"/>
      <c r="H474" s="28"/>
      <c r="I474" s="28"/>
      <c r="J474" s="28"/>
      <c r="K474" s="28"/>
      <c r="L474" s="28"/>
      <c r="M474" s="30"/>
      <c r="N474" s="30"/>
      <c r="O474" s="30"/>
      <c r="P474" s="30"/>
      <c r="Q474" s="30"/>
      <c r="R474" s="30"/>
      <c r="S474" s="110"/>
    </row>
    <row r="475" spans="1:19" ht="13.15" customHeight="1">
      <c r="A475" s="40">
        <f>SUBTOTAL(3,$B$18:B475)</f>
        <v>458</v>
      </c>
      <c r="B475" s="8">
        <v>696244300558</v>
      </c>
      <c r="C475" s="1" t="s">
        <v>73</v>
      </c>
      <c r="D475" s="133" t="s">
        <v>661</v>
      </c>
      <c r="E475" s="7">
        <v>4000</v>
      </c>
      <c r="F475" s="31"/>
      <c r="G475" s="3">
        <v>1023.645</v>
      </c>
      <c r="H475" s="3">
        <f t="shared" ref="H475:H497" si="71">(ROUND(G475*(1-$E$5)*(1-$G$5)*(1-$H$5),2)*F475)</f>
        <v>0</v>
      </c>
      <c r="I475" s="98">
        <f t="shared" si="65"/>
        <v>1126.0094999999999</v>
      </c>
      <c r="J475" s="99">
        <f t="shared" si="66"/>
        <v>0</v>
      </c>
      <c r="K475" s="2" t="s">
        <v>1042</v>
      </c>
      <c r="L475" s="36" t="s">
        <v>0</v>
      </c>
      <c r="M475" s="5">
        <f>S475+P475</f>
        <v>21.229999999999997</v>
      </c>
      <c r="N475" s="89">
        <v>20.064</v>
      </c>
      <c r="O475" s="90">
        <v>0.495</v>
      </c>
      <c r="P475" s="90">
        <v>1.43</v>
      </c>
      <c r="Q475" s="90">
        <v>0</v>
      </c>
      <c r="R475" s="90">
        <v>0</v>
      </c>
      <c r="S475" s="111">
        <f t="shared" ref="S475:S497" si="72">O475/100*E475+R475</f>
        <v>19.799999999999997</v>
      </c>
    </row>
    <row r="476" spans="1:19" ht="13.15" customHeight="1">
      <c r="A476" s="40">
        <f>SUBTOTAL(3,$B$18:B476)</f>
        <v>459</v>
      </c>
      <c r="B476" s="8">
        <v>696244300572</v>
      </c>
      <c r="C476" s="1" t="s">
        <v>72</v>
      </c>
      <c r="D476" s="133" t="s">
        <v>662</v>
      </c>
      <c r="E476" s="7">
        <v>100</v>
      </c>
      <c r="F476" s="31"/>
      <c r="G476" s="3">
        <v>28.7805</v>
      </c>
      <c r="H476" s="3">
        <f t="shared" si="71"/>
        <v>0</v>
      </c>
      <c r="I476" s="98">
        <f t="shared" si="65"/>
        <v>31.658549999999998</v>
      </c>
      <c r="J476" s="99">
        <f t="shared" si="66"/>
        <v>0</v>
      </c>
      <c r="K476" s="2" t="s">
        <v>1042</v>
      </c>
      <c r="L476" s="36" t="s">
        <v>0</v>
      </c>
      <c r="M476" s="5">
        <f>(S476+P476)+(Q476/6)</f>
        <v>0.62099999999999989</v>
      </c>
      <c r="N476" s="89">
        <v>0.50160000000000005</v>
      </c>
      <c r="O476" s="90">
        <v>0.495</v>
      </c>
      <c r="P476" s="90">
        <v>7.8E-2</v>
      </c>
      <c r="Q476" s="90">
        <v>0.22800000000000001</v>
      </c>
      <c r="R476" s="90">
        <v>0.01</v>
      </c>
      <c r="S476" s="111">
        <f t="shared" si="72"/>
        <v>0.50499999999999989</v>
      </c>
    </row>
    <row r="477" spans="1:19" ht="13.15" customHeight="1">
      <c r="A477" s="40">
        <f>SUBTOTAL(3,$B$18:B477)</f>
        <v>460</v>
      </c>
      <c r="B477" s="8">
        <v>696244300596</v>
      </c>
      <c r="C477" s="1" t="s">
        <v>71</v>
      </c>
      <c r="D477" s="133" t="s">
        <v>938</v>
      </c>
      <c r="E477" s="7">
        <v>635</v>
      </c>
      <c r="F477" s="31"/>
      <c r="G477" s="3">
        <v>169.95300000000003</v>
      </c>
      <c r="H477" s="3">
        <f t="shared" si="71"/>
        <v>0</v>
      </c>
      <c r="I477" s="98">
        <f t="shared" si="65"/>
        <v>186.94830000000005</v>
      </c>
      <c r="J477" s="99">
        <f t="shared" si="66"/>
        <v>0</v>
      </c>
      <c r="K477" s="2" t="s">
        <v>1042</v>
      </c>
      <c r="L477" s="36" t="s">
        <v>0</v>
      </c>
      <c r="M477" s="5">
        <f>S477+P477</f>
        <v>3.4172499999999992</v>
      </c>
      <c r="N477" s="89">
        <v>3.1851600000000002</v>
      </c>
      <c r="O477" s="90">
        <v>0.495</v>
      </c>
      <c r="P477" s="90">
        <v>0.26400000000000001</v>
      </c>
      <c r="Q477" s="90">
        <v>0.4</v>
      </c>
      <c r="R477" s="90">
        <v>0.01</v>
      </c>
      <c r="S477" s="111">
        <f t="shared" si="72"/>
        <v>3.1532499999999994</v>
      </c>
    </row>
    <row r="478" spans="1:19" ht="13.15" customHeight="1">
      <c r="A478" s="40">
        <f>SUBTOTAL(3,$B$18:B478)</f>
        <v>461</v>
      </c>
      <c r="B478" s="8">
        <v>696244301036</v>
      </c>
      <c r="C478" s="1" t="s">
        <v>412</v>
      </c>
      <c r="D478" s="133" t="s">
        <v>663</v>
      </c>
      <c r="E478" s="7">
        <v>3000</v>
      </c>
      <c r="F478" s="31"/>
      <c r="G478" s="3">
        <v>1083.8625</v>
      </c>
      <c r="H478" s="3">
        <f t="shared" si="71"/>
        <v>0</v>
      </c>
      <c r="I478" s="98">
        <f t="shared" si="65"/>
        <v>1192.24875</v>
      </c>
      <c r="J478" s="99">
        <f t="shared" si="66"/>
        <v>0</v>
      </c>
      <c r="K478" s="2" t="s">
        <v>1042</v>
      </c>
      <c r="L478" s="36" t="s">
        <v>0</v>
      </c>
      <c r="M478" s="5">
        <f>S478+P478</f>
        <v>22.22</v>
      </c>
      <c r="N478" s="89">
        <v>20.064</v>
      </c>
      <c r="O478" s="90">
        <v>0.69299999999999995</v>
      </c>
      <c r="P478" s="90">
        <v>1.43</v>
      </c>
      <c r="Q478" s="90">
        <v>0</v>
      </c>
      <c r="R478" s="90">
        <v>0</v>
      </c>
      <c r="S478" s="111">
        <f t="shared" si="72"/>
        <v>20.79</v>
      </c>
    </row>
    <row r="479" spans="1:19" ht="12.75">
      <c r="A479" s="40">
        <f>SUBTOTAL(3,$B$18:B479)</f>
        <v>462</v>
      </c>
      <c r="B479" s="8">
        <v>696244301050</v>
      </c>
      <c r="C479" s="1" t="s">
        <v>413</v>
      </c>
      <c r="D479" s="133" t="s">
        <v>664</v>
      </c>
      <c r="E479" s="7">
        <v>100</v>
      </c>
      <c r="F479" s="31"/>
      <c r="G479" s="3">
        <v>45.160499999999999</v>
      </c>
      <c r="H479" s="3">
        <f t="shared" si="71"/>
        <v>0</v>
      </c>
      <c r="I479" s="98">
        <f t="shared" si="65"/>
        <v>49.676549999999999</v>
      </c>
      <c r="J479" s="99">
        <f t="shared" si="66"/>
        <v>0</v>
      </c>
      <c r="K479" s="2" t="s">
        <v>1042</v>
      </c>
      <c r="L479" s="36" t="s">
        <v>0</v>
      </c>
      <c r="M479" s="5">
        <f>(S479+P479)+(Q479/6)</f>
        <v>0.81899999999999995</v>
      </c>
      <c r="N479" s="89">
        <v>0.50160000000000005</v>
      </c>
      <c r="O479" s="90">
        <v>0.69299999999999995</v>
      </c>
      <c r="P479" s="90">
        <v>7.8E-2</v>
      </c>
      <c r="Q479" s="90">
        <v>0.22800000000000001</v>
      </c>
      <c r="R479" s="90">
        <v>0.01</v>
      </c>
      <c r="S479" s="111">
        <f t="shared" si="72"/>
        <v>0.70299999999999996</v>
      </c>
    </row>
    <row r="480" spans="1:19" ht="13.15" customHeight="1">
      <c r="A480" s="40">
        <f>SUBTOTAL(3,$B$18:B480)</f>
        <v>463</v>
      </c>
      <c r="B480" s="8">
        <v>696244301074</v>
      </c>
      <c r="C480" s="1" t="s">
        <v>414</v>
      </c>
      <c r="D480" s="133" t="s">
        <v>939</v>
      </c>
      <c r="E480" s="7">
        <v>425</v>
      </c>
      <c r="F480" s="31"/>
      <c r="G480" s="3">
        <v>169.95300000000003</v>
      </c>
      <c r="H480" s="3">
        <f t="shared" si="71"/>
        <v>0</v>
      </c>
      <c r="I480" s="98">
        <f t="shared" si="65"/>
        <v>186.94830000000005</v>
      </c>
      <c r="J480" s="99">
        <f t="shared" si="66"/>
        <v>0</v>
      </c>
      <c r="K480" s="2" t="s">
        <v>1042</v>
      </c>
      <c r="L480" s="36" t="s">
        <v>0</v>
      </c>
      <c r="M480" s="5">
        <f>S480+P480</f>
        <v>3.2192499999999997</v>
      </c>
      <c r="N480" s="89">
        <v>3.1851600000000002</v>
      </c>
      <c r="O480" s="90">
        <v>0.69299999999999995</v>
      </c>
      <c r="P480" s="90">
        <v>0.26400000000000001</v>
      </c>
      <c r="Q480" s="90">
        <v>0.4</v>
      </c>
      <c r="R480" s="90">
        <v>0.01</v>
      </c>
      <c r="S480" s="111">
        <f t="shared" si="72"/>
        <v>2.9552499999999995</v>
      </c>
    </row>
    <row r="481" spans="1:19" ht="13.15" customHeight="1">
      <c r="A481" s="40">
        <f>SUBTOTAL(3,$B$18:B481)</f>
        <v>464</v>
      </c>
      <c r="B481" s="8">
        <v>696244301395</v>
      </c>
      <c r="C481" s="1" t="s">
        <v>436</v>
      </c>
      <c r="D481" s="133" t="s">
        <v>665</v>
      </c>
      <c r="E481" s="7">
        <v>1000</v>
      </c>
      <c r="F481" s="6"/>
      <c r="G481" s="3">
        <v>894.35</v>
      </c>
      <c r="H481" s="3">
        <f t="shared" si="71"/>
        <v>0</v>
      </c>
      <c r="I481" s="98">
        <f t="shared" si="65"/>
        <v>983.78500000000008</v>
      </c>
      <c r="J481" s="99">
        <f t="shared" si="66"/>
        <v>0</v>
      </c>
      <c r="K481" s="2" t="s">
        <v>1043</v>
      </c>
      <c r="L481" s="36" t="s">
        <v>0</v>
      </c>
      <c r="M481" s="5">
        <f>S481+P481</f>
        <v>15.972</v>
      </c>
      <c r="N481" s="89">
        <v>14.542</v>
      </c>
      <c r="O481" s="90">
        <v>1.4541999999999999</v>
      </c>
      <c r="P481" s="90">
        <v>1.43</v>
      </c>
      <c r="Q481" s="90">
        <v>0</v>
      </c>
      <c r="R481" s="90">
        <v>0</v>
      </c>
      <c r="S481" s="111">
        <f t="shared" si="72"/>
        <v>14.542</v>
      </c>
    </row>
    <row r="482" spans="1:19" ht="12.75">
      <c r="A482" s="40">
        <f>SUBTOTAL(3,$B$18:B482)</f>
        <v>465</v>
      </c>
      <c r="B482" s="8">
        <v>696244301418</v>
      </c>
      <c r="C482" s="1" t="s">
        <v>437</v>
      </c>
      <c r="D482" s="133" t="s">
        <v>666</v>
      </c>
      <c r="E482" s="7">
        <v>40</v>
      </c>
      <c r="F482" s="6"/>
      <c r="G482" s="3">
        <v>44.72</v>
      </c>
      <c r="H482" s="3">
        <f t="shared" si="71"/>
        <v>0</v>
      </c>
      <c r="I482" s="98">
        <f t="shared" si="65"/>
        <v>49.192</v>
      </c>
      <c r="J482" s="99">
        <f t="shared" si="66"/>
        <v>0</v>
      </c>
      <c r="K482" s="2" t="s">
        <v>1043</v>
      </c>
      <c r="L482" s="36" t="s">
        <v>0</v>
      </c>
      <c r="M482" s="5">
        <f>(S482+P482)+(Q482/6)</f>
        <v>0.72534666666666658</v>
      </c>
      <c r="N482" s="89">
        <v>0.58079999999999998</v>
      </c>
      <c r="O482" s="90">
        <v>1.4541999999999999</v>
      </c>
      <c r="P482" s="90">
        <v>8.5999999999999993E-2</v>
      </c>
      <c r="Q482" s="90">
        <v>0.28599999999999998</v>
      </c>
      <c r="R482" s="90">
        <v>0.01</v>
      </c>
      <c r="S482" s="111">
        <f t="shared" si="72"/>
        <v>0.59167999999999998</v>
      </c>
    </row>
    <row r="483" spans="1:19" ht="13.15" customHeight="1">
      <c r="A483" s="40">
        <f>SUBTOTAL(3,$B$18:B483)</f>
        <v>466</v>
      </c>
      <c r="B483" s="8">
        <v>696244301432</v>
      </c>
      <c r="C483" s="1" t="s">
        <v>438</v>
      </c>
      <c r="D483" s="133" t="s">
        <v>940</v>
      </c>
      <c r="E483" s="7">
        <v>168</v>
      </c>
      <c r="F483" s="6"/>
      <c r="G483" s="3">
        <v>161.86000000000001</v>
      </c>
      <c r="H483" s="3">
        <f t="shared" si="71"/>
        <v>0</v>
      </c>
      <c r="I483" s="98">
        <f t="shared" si="65"/>
        <v>178.04600000000002</v>
      </c>
      <c r="J483" s="99">
        <f t="shared" si="66"/>
        <v>0</v>
      </c>
      <c r="K483" s="2" t="s">
        <v>1043</v>
      </c>
      <c r="L483" s="36" t="s">
        <v>0</v>
      </c>
      <c r="M483" s="5">
        <f>S483+P483</f>
        <v>2.7170559999999995</v>
      </c>
      <c r="N483" s="89">
        <v>2.4393600000000002</v>
      </c>
      <c r="O483" s="90">
        <v>1.4541999999999999</v>
      </c>
      <c r="P483" s="90">
        <v>0.26400000000000001</v>
      </c>
      <c r="Q483" s="90">
        <v>0.4</v>
      </c>
      <c r="R483" s="90">
        <v>0.01</v>
      </c>
      <c r="S483" s="111">
        <f t="shared" si="72"/>
        <v>2.4530559999999997</v>
      </c>
    </row>
    <row r="484" spans="1:19" ht="13.15" customHeight="1">
      <c r="A484" s="40">
        <f>SUBTOTAL(3,$B$18:B484)</f>
        <v>467</v>
      </c>
      <c r="B484" s="11" t="s">
        <v>1017</v>
      </c>
      <c r="C484" s="9"/>
      <c r="D484" s="9"/>
      <c r="E484" s="68"/>
      <c r="F484" s="9"/>
      <c r="G484" s="57"/>
      <c r="H484" s="37"/>
      <c r="I484" s="37"/>
      <c r="J484" s="37"/>
      <c r="K484" s="37"/>
      <c r="L484" s="37"/>
      <c r="M484" s="30"/>
      <c r="N484" s="30"/>
      <c r="O484" s="30"/>
      <c r="P484" s="30"/>
      <c r="Q484" s="30"/>
      <c r="R484" s="30"/>
      <c r="S484" s="110"/>
    </row>
    <row r="485" spans="1:19" ht="13.15" customHeight="1">
      <c r="A485" s="40">
        <f>SUBTOTAL(3,$B$18:B485)</f>
        <v>468</v>
      </c>
      <c r="B485" s="63">
        <v>696244702123</v>
      </c>
      <c r="C485" s="1" t="s">
        <v>1018</v>
      </c>
      <c r="D485" s="69" t="s">
        <v>1019</v>
      </c>
      <c r="E485" s="12">
        <v>2000</v>
      </c>
      <c r="F485" s="67"/>
      <c r="G485" s="71">
        <v>627.37</v>
      </c>
      <c r="H485" s="71">
        <f t="shared" si="71"/>
        <v>0</v>
      </c>
      <c r="I485" s="98">
        <f t="shared" si="65"/>
        <v>690.10699999999997</v>
      </c>
      <c r="J485" s="99">
        <f t="shared" si="66"/>
        <v>0</v>
      </c>
      <c r="K485" s="2" t="s">
        <v>1041</v>
      </c>
      <c r="L485" s="127">
        <v>46260</v>
      </c>
      <c r="N485" s="104">
        <v>36.96</v>
      </c>
      <c r="O485" s="90">
        <v>1.8480000000000001</v>
      </c>
      <c r="P485" s="90">
        <v>1.43</v>
      </c>
      <c r="Q485" s="90">
        <v>0</v>
      </c>
      <c r="S485" s="111">
        <f t="shared" si="72"/>
        <v>36.96</v>
      </c>
    </row>
    <row r="486" spans="1:19" ht="13.15" customHeight="1">
      <c r="A486" s="40">
        <f>SUBTOTAL(3,$B$18:B486)</f>
        <v>469</v>
      </c>
      <c r="B486" s="63">
        <v>696244702147</v>
      </c>
      <c r="C486" s="1" t="s">
        <v>1020</v>
      </c>
      <c r="D486" s="69" t="s">
        <v>1021</v>
      </c>
      <c r="E486" s="73">
        <v>50</v>
      </c>
      <c r="F486" s="67"/>
      <c r="G486" s="71">
        <v>19.61</v>
      </c>
      <c r="H486" s="71">
        <f t="shared" si="71"/>
        <v>0</v>
      </c>
      <c r="I486" s="98">
        <f t="shared" si="65"/>
        <v>21.570999999999998</v>
      </c>
      <c r="J486" s="99">
        <f t="shared" si="66"/>
        <v>0</v>
      </c>
      <c r="K486" s="2" t="s">
        <v>1041</v>
      </c>
      <c r="L486" s="127">
        <v>46260</v>
      </c>
      <c r="N486" s="104">
        <v>0.92</v>
      </c>
      <c r="O486" s="90">
        <v>1.8480000000000001</v>
      </c>
      <c r="P486" s="90">
        <v>7.8E-2</v>
      </c>
      <c r="Q486" s="90">
        <v>0.22800000000000001</v>
      </c>
      <c r="S486" s="111">
        <f t="shared" si="72"/>
        <v>0.92400000000000004</v>
      </c>
    </row>
    <row r="487" spans="1:19" ht="13.15" customHeight="1">
      <c r="A487" s="40">
        <f>SUBTOTAL(3,$B$18:B487)</f>
        <v>470</v>
      </c>
      <c r="B487" s="63">
        <v>696244702161</v>
      </c>
      <c r="C487" s="1" t="s">
        <v>1022</v>
      </c>
      <c r="D487" s="69" t="s">
        <v>1023</v>
      </c>
      <c r="E487" s="132">
        <v>0</v>
      </c>
      <c r="F487" s="67"/>
      <c r="G487" s="71">
        <v>0</v>
      </c>
      <c r="H487" s="71">
        <f t="shared" si="71"/>
        <v>0</v>
      </c>
      <c r="I487" s="98">
        <f t="shared" si="65"/>
        <v>0</v>
      </c>
      <c r="J487" s="99">
        <f t="shared" si="66"/>
        <v>0</v>
      </c>
      <c r="K487" s="2" t="s">
        <v>1041</v>
      </c>
      <c r="L487" s="127">
        <v>46260</v>
      </c>
      <c r="O487" s="90">
        <v>1.8480000000000001</v>
      </c>
      <c r="P487" s="90">
        <v>0.26400000000000001</v>
      </c>
      <c r="Q487" s="90">
        <v>0.4</v>
      </c>
      <c r="S487" s="111">
        <f t="shared" si="72"/>
        <v>0</v>
      </c>
    </row>
    <row r="488" spans="1:19" ht="13.15" customHeight="1">
      <c r="A488" s="40">
        <f>SUBTOTAL(3,$B$18:B488)</f>
        <v>471</v>
      </c>
      <c r="B488" s="63">
        <v>696244702185</v>
      </c>
      <c r="C488" s="1" t="s">
        <v>1024</v>
      </c>
      <c r="D488" s="69" t="s">
        <v>1025</v>
      </c>
      <c r="E488" s="73">
        <v>1000</v>
      </c>
      <c r="F488" s="67"/>
      <c r="G488" s="71">
        <v>544.47</v>
      </c>
      <c r="H488" s="71">
        <f t="shared" si="71"/>
        <v>0</v>
      </c>
      <c r="I488" s="98">
        <f t="shared" ref="I488:I519" si="73">(G488*$E$15)+G488</f>
        <v>598.91700000000003</v>
      </c>
      <c r="J488" s="99">
        <f t="shared" ref="J488:J556" si="74">H488+(H488*$E$15)</f>
        <v>0</v>
      </c>
      <c r="K488" s="2" t="s">
        <v>1041</v>
      </c>
      <c r="L488" s="127">
        <v>46266</v>
      </c>
      <c r="N488" s="104">
        <v>26.51</v>
      </c>
      <c r="O488" s="90">
        <v>2.6509999999999998</v>
      </c>
      <c r="P488" s="90">
        <v>1.43</v>
      </c>
      <c r="Q488" s="90">
        <v>0</v>
      </c>
      <c r="S488" s="111">
        <f t="shared" si="72"/>
        <v>26.509999999999998</v>
      </c>
    </row>
    <row r="489" spans="1:19" ht="13.15" customHeight="1">
      <c r="A489" s="40">
        <f>SUBTOTAL(3,$B$18:B489)</f>
        <v>472</v>
      </c>
      <c r="B489" s="63">
        <v>696244702208</v>
      </c>
      <c r="C489" s="1" t="s">
        <v>1026</v>
      </c>
      <c r="D489" s="69" t="s">
        <v>1027</v>
      </c>
      <c r="E489" s="73">
        <v>50</v>
      </c>
      <c r="F489" s="67"/>
      <c r="G489" s="71">
        <v>34.03</v>
      </c>
      <c r="H489" s="71">
        <f t="shared" si="71"/>
        <v>0</v>
      </c>
      <c r="I489" s="98">
        <f t="shared" si="73"/>
        <v>37.433</v>
      </c>
      <c r="J489" s="99">
        <f t="shared" si="74"/>
        <v>0</v>
      </c>
      <c r="K489" s="2" t="s">
        <v>1041</v>
      </c>
      <c r="L489" s="127">
        <v>46266</v>
      </c>
      <c r="N489" s="104">
        <v>1.325</v>
      </c>
      <c r="O489" s="90">
        <v>2.6509999999999998</v>
      </c>
      <c r="P489" s="90">
        <v>7.8E-2</v>
      </c>
      <c r="Q489" s="90">
        <v>0.22800000000000001</v>
      </c>
      <c r="S489" s="111">
        <f t="shared" si="72"/>
        <v>1.3254999999999999</v>
      </c>
    </row>
    <row r="490" spans="1:19" ht="13.15" customHeight="1">
      <c r="A490" s="40">
        <f>SUBTOTAL(3,$B$18:B490)</f>
        <v>473</v>
      </c>
      <c r="B490" s="63">
        <v>696244702222</v>
      </c>
      <c r="C490" s="1" t="s">
        <v>1028</v>
      </c>
      <c r="D490" s="69" t="s">
        <v>1029</v>
      </c>
      <c r="E490" s="132">
        <v>0</v>
      </c>
      <c r="F490" s="67"/>
      <c r="G490" s="71">
        <v>0</v>
      </c>
      <c r="H490" s="71">
        <f t="shared" si="71"/>
        <v>0</v>
      </c>
      <c r="I490" s="98">
        <f t="shared" si="73"/>
        <v>0</v>
      </c>
      <c r="J490" s="99">
        <f t="shared" si="74"/>
        <v>0</v>
      </c>
      <c r="K490" s="2" t="s">
        <v>1041</v>
      </c>
      <c r="L490" s="127">
        <v>46266</v>
      </c>
      <c r="O490" s="90">
        <v>2.6509999999999998</v>
      </c>
      <c r="P490" s="90">
        <v>0.26400000000000001</v>
      </c>
      <c r="Q490" s="90">
        <v>0.4</v>
      </c>
      <c r="S490" s="111">
        <f t="shared" si="72"/>
        <v>0</v>
      </c>
    </row>
    <row r="491" spans="1:19" ht="13.15" customHeight="1">
      <c r="A491" s="40">
        <f>SUBTOTAL(3,$B$18:B491)</f>
        <v>474</v>
      </c>
      <c r="B491" s="63">
        <v>696244702666</v>
      </c>
      <c r="C491" s="1" t="s">
        <v>1108</v>
      </c>
      <c r="D491" s="69" t="s">
        <v>1110</v>
      </c>
      <c r="E491" s="140">
        <v>500</v>
      </c>
      <c r="F491" s="67"/>
      <c r="G491" s="71">
        <v>300.75</v>
      </c>
      <c r="H491" s="71">
        <f t="shared" ref="H491:H492" si="75">(ROUND(G491*(1-$E$5)*(1-$G$5)*(1-$H$5),2)*F491)</f>
        <v>0</v>
      </c>
      <c r="I491" s="98">
        <f t="shared" ref="I491:I492" si="76">(G491*$E$15)+G491</f>
        <v>330.82499999999999</v>
      </c>
      <c r="J491" s="99">
        <f t="shared" ref="J491:J492" si="77">H491+(H491*$E$15)</f>
        <v>0</v>
      </c>
      <c r="K491" s="2" t="s">
        <v>1041</v>
      </c>
      <c r="L491" s="127">
        <v>46357</v>
      </c>
      <c r="P491" s="90"/>
      <c r="Q491" s="90"/>
      <c r="S491" s="111"/>
    </row>
    <row r="492" spans="1:19" ht="13.15" customHeight="1">
      <c r="A492" s="40">
        <f>SUBTOTAL(3,$B$18:B492)</f>
        <v>475</v>
      </c>
      <c r="B492" s="63">
        <v>696244702680</v>
      </c>
      <c r="C492" s="1" t="s">
        <v>1109</v>
      </c>
      <c r="D492" s="69" t="s">
        <v>1111</v>
      </c>
      <c r="E492" s="140">
        <v>50</v>
      </c>
      <c r="F492" s="67"/>
      <c r="G492" s="71">
        <v>42.34</v>
      </c>
      <c r="H492" s="71">
        <f t="shared" si="75"/>
        <v>0</v>
      </c>
      <c r="I492" s="98">
        <f t="shared" si="76"/>
        <v>46.574000000000005</v>
      </c>
      <c r="J492" s="99">
        <f t="shared" si="77"/>
        <v>0</v>
      </c>
      <c r="K492" s="2" t="s">
        <v>1041</v>
      </c>
      <c r="L492" s="127">
        <v>46357</v>
      </c>
      <c r="P492" s="90"/>
      <c r="Q492" s="90"/>
      <c r="S492" s="111"/>
    </row>
    <row r="493" spans="1:19" ht="13.15" customHeight="1">
      <c r="A493" s="40">
        <f>SUBTOTAL(3,$B$18:B493)</f>
        <v>476</v>
      </c>
      <c r="B493" s="11" t="s">
        <v>1030</v>
      </c>
      <c r="C493" s="9"/>
      <c r="D493" s="9"/>
      <c r="E493" s="68"/>
      <c r="F493" s="9"/>
      <c r="G493" s="57"/>
      <c r="H493" s="37"/>
      <c r="I493" s="37"/>
      <c r="J493" s="37"/>
      <c r="K493" s="86"/>
      <c r="L493" s="37"/>
      <c r="M493" s="30"/>
      <c r="N493" s="30"/>
      <c r="O493" s="30"/>
      <c r="P493" s="30"/>
      <c r="Q493" s="30"/>
      <c r="R493" s="30"/>
      <c r="S493" s="110"/>
    </row>
    <row r="494" spans="1:19" ht="13.15" customHeight="1">
      <c r="A494" s="40">
        <f>SUBTOTAL(3,$B$18:B494)</f>
        <v>477</v>
      </c>
      <c r="B494" s="63">
        <v>696244404157</v>
      </c>
      <c r="C494" s="1" t="s">
        <v>1031</v>
      </c>
      <c r="D494" s="69" t="s">
        <v>1032</v>
      </c>
      <c r="E494" s="12">
        <v>1000</v>
      </c>
      <c r="F494" s="67"/>
      <c r="G494" s="71">
        <v>948.38</v>
      </c>
      <c r="H494" s="71">
        <f t="shared" si="71"/>
        <v>0</v>
      </c>
      <c r="I494" s="98">
        <f t="shared" si="73"/>
        <v>1043.2180000000001</v>
      </c>
      <c r="J494" s="99">
        <f t="shared" si="74"/>
        <v>0</v>
      </c>
      <c r="K494" s="2">
        <v>30</v>
      </c>
      <c r="L494" s="127">
        <v>46174</v>
      </c>
      <c r="N494" s="104">
        <v>39.17</v>
      </c>
      <c r="O494" s="90">
        <v>3.2648000000000001</v>
      </c>
      <c r="P494" s="90">
        <v>1.43</v>
      </c>
      <c r="Q494" s="90">
        <v>0</v>
      </c>
      <c r="R494" s="1">
        <v>1.8499999999999999E-2</v>
      </c>
      <c r="S494" s="111">
        <f t="shared" si="72"/>
        <v>32.666500000000006</v>
      </c>
    </row>
    <row r="495" spans="1:19" ht="13.15" customHeight="1">
      <c r="A495" s="40">
        <f>SUBTOTAL(3,$B$18:B495)</f>
        <v>478</v>
      </c>
      <c r="B495" s="63">
        <v>696244404171</v>
      </c>
      <c r="C495" s="1" t="s">
        <v>1033</v>
      </c>
      <c r="D495" s="69" t="s">
        <v>1034</v>
      </c>
      <c r="E495" s="12">
        <v>50</v>
      </c>
      <c r="F495" s="67"/>
      <c r="G495" s="71">
        <v>59.38</v>
      </c>
      <c r="H495" s="71">
        <f t="shared" si="71"/>
        <v>0</v>
      </c>
      <c r="I495" s="98">
        <f t="shared" si="73"/>
        <v>65.317999999999998</v>
      </c>
      <c r="J495" s="99">
        <f t="shared" si="74"/>
        <v>0</v>
      </c>
      <c r="K495" s="2">
        <v>30</v>
      </c>
      <c r="L495" s="127">
        <v>46174</v>
      </c>
      <c r="N495" s="104">
        <v>1.6324000000000001</v>
      </c>
      <c r="O495" s="90">
        <v>3.2648000000000001</v>
      </c>
      <c r="P495" s="90">
        <v>8.5999999999999993E-2</v>
      </c>
      <c r="Q495" s="90">
        <v>0.28599999999999998</v>
      </c>
      <c r="R495" s="1">
        <v>1.8499999999999999E-2</v>
      </c>
      <c r="S495" s="111">
        <f t="shared" si="72"/>
        <v>1.6509</v>
      </c>
    </row>
    <row r="496" spans="1:19" ht="13.15" customHeight="1">
      <c r="A496" s="40">
        <f>SUBTOTAL(3,$B$18:B496)</f>
        <v>479</v>
      </c>
      <c r="B496" s="63">
        <v>696244404218</v>
      </c>
      <c r="C496" s="1" t="s">
        <v>1035</v>
      </c>
      <c r="D496" s="69" t="s">
        <v>1036</v>
      </c>
      <c r="E496" s="12">
        <v>500</v>
      </c>
      <c r="F496" s="67"/>
      <c r="G496" s="71">
        <v>728.04</v>
      </c>
      <c r="H496" s="71">
        <f t="shared" si="71"/>
        <v>0</v>
      </c>
      <c r="I496" s="98">
        <f t="shared" si="73"/>
        <v>800.84399999999994</v>
      </c>
      <c r="J496" s="99">
        <f t="shared" si="74"/>
        <v>0</v>
      </c>
      <c r="K496" s="2">
        <v>30</v>
      </c>
      <c r="L496" s="127">
        <v>46174</v>
      </c>
      <c r="N496" s="104">
        <v>39.08</v>
      </c>
      <c r="O496" s="90">
        <v>4.3428000000000004</v>
      </c>
      <c r="P496" s="90">
        <v>1.43</v>
      </c>
      <c r="Q496" s="90">
        <v>0</v>
      </c>
      <c r="R496" s="1">
        <v>1.8499999999999999E-2</v>
      </c>
      <c r="S496" s="111">
        <f t="shared" si="72"/>
        <v>21.732500000000002</v>
      </c>
    </row>
    <row r="497" spans="1:19" ht="13.15" customHeight="1">
      <c r="A497" s="40">
        <f>SUBTOTAL(3,$B$18:B497)</f>
        <v>480</v>
      </c>
      <c r="B497" s="63">
        <v>696244404232</v>
      </c>
      <c r="C497" s="1" t="s">
        <v>1037</v>
      </c>
      <c r="D497" s="69" t="s">
        <v>1038</v>
      </c>
      <c r="E497" s="12">
        <v>50</v>
      </c>
      <c r="F497" s="67"/>
      <c r="G497" s="71">
        <v>91.25</v>
      </c>
      <c r="H497" s="71">
        <f t="shared" si="71"/>
        <v>0</v>
      </c>
      <c r="I497" s="98">
        <f t="shared" si="73"/>
        <v>100.375</v>
      </c>
      <c r="J497" s="99">
        <f t="shared" si="74"/>
        <v>0</v>
      </c>
      <c r="K497" s="2">
        <v>30</v>
      </c>
      <c r="L497" s="127">
        <v>46174</v>
      </c>
      <c r="N497" s="104">
        <v>2.1714000000000002</v>
      </c>
      <c r="O497" s="90">
        <v>4.3428000000000004</v>
      </c>
      <c r="P497" s="90">
        <v>8.5999999999999993E-2</v>
      </c>
      <c r="Q497" s="90">
        <v>0.28599999999999998</v>
      </c>
      <c r="R497" s="1">
        <v>1.8499999999999999E-2</v>
      </c>
      <c r="S497" s="111">
        <f t="shared" si="72"/>
        <v>2.1899000000000002</v>
      </c>
    </row>
    <row r="498" spans="1:19" ht="13.15" customHeight="1">
      <c r="A498" s="40">
        <f>SUBTOTAL(3,$B$18:B498)</f>
        <v>481</v>
      </c>
      <c r="B498" s="32" t="s">
        <v>70</v>
      </c>
      <c r="C498" s="27"/>
      <c r="D498" s="27"/>
      <c r="E498" s="33"/>
      <c r="F498" s="27"/>
      <c r="G498" s="27"/>
      <c r="H498" s="28"/>
      <c r="I498" s="28"/>
      <c r="J498" s="28"/>
      <c r="K498" s="29"/>
      <c r="L498" s="78"/>
      <c r="M498" s="30"/>
      <c r="N498" s="30"/>
      <c r="O498" s="30"/>
      <c r="P498" s="30"/>
      <c r="Q498" s="30"/>
      <c r="R498" s="30"/>
      <c r="S498" s="110"/>
    </row>
    <row r="499" spans="1:19" ht="12.75">
      <c r="A499" s="40">
        <f>SUBTOTAL(3,$B$18:B499)</f>
        <v>482</v>
      </c>
      <c r="B499" s="8">
        <v>696244501566</v>
      </c>
      <c r="C499" s="1" t="s">
        <v>390</v>
      </c>
      <c r="D499" s="1" t="s">
        <v>391</v>
      </c>
      <c r="E499" s="7">
        <v>500</v>
      </c>
      <c r="F499" s="31"/>
      <c r="G499" s="3">
        <v>1195.0899999999999</v>
      </c>
      <c r="H499" s="3">
        <f t="shared" ref="H499:H508" si="78">(ROUND(G499*(1-$E$5)*(1-$G$5)*(1-$H$5),2)*F499)</f>
        <v>0</v>
      </c>
      <c r="I499" s="98">
        <f t="shared" si="73"/>
        <v>1314.5989999999999</v>
      </c>
      <c r="J499" s="99">
        <f t="shared" si="74"/>
        <v>0</v>
      </c>
      <c r="K499" s="2" t="s">
        <v>1049</v>
      </c>
      <c r="L499" s="36" t="s">
        <v>0</v>
      </c>
      <c r="M499" s="5">
        <f t="shared" ref="M499:M507" si="79">(S499+P499)+(Q499/6)</f>
        <v>15.107999999999999</v>
      </c>
      <c r="N499" s="89">
        <v>3.0800000000000005</v>
      </c>
      <c r="O499" s="90">
        <v>2.9860000000000002</v>
      </c>
      <c r="P499" s="90">
        <v>7.8E-2</v>
      </c>
      <c r="Q499" s="90">
        <v>0.22800000000000001</v>
      </c>
      <c r="R499" s="90">
        <v>6.2E-2</v>
      </c>
      <c r="S499" s="111">
        <f t="shared" ref="S499:S508" si="80">O499/100*E499+R499</f>
        <v>14.991999999999999</v>
      </c>
    </row>
    <row r="500" spans="1:19" ht="14.45" customHeight="1">
      <c r="A500" s="40">
        <f>SUBTOTAL(3,$B$18:B500)</f>
        <v>483</v>
      </c>
      <c r="B500" s="8">
        <v>696244500002</v>
      </c>
      <c r="C500" s="1" t="s">
        <v>69</v>
      </c>
      <c r="D500" s="1" t="s">
        <v>941</v>
      </c>
      <c r="E500" s="7">
        <v>100</v>
      </c>
      <c r="F500" s="31"/>
      <c r="G500" s="3">
        <v>245.07</v>
      </c>
      <c r="H500" s="3">
        <f t="shared" si="78"/>
        <v>0</v>
      </c>
      <c r="I500" s="98">
        <f t="shared" si="73"/>
        <v>269.577</v>
      </c>
      <c r="J500" s="99">
        <f t="shared" si="74"/>
        <v>0</v>
      </c>
      <c r="K500" s="2" t="s">
        <v>1049</v>
      </c>
      <c r="L500" s="36" t="s">
        <v>0</v>
      </c>
      <c r="M500" s="5">
        <f t="shared" si="79"/>
        <v>3.1639999999999997</v>
      </c>
      <c r="N500" s="89">
        <v>3.0800000000000005</v>
      </c>
      <c r="O500" s="90">
        <v>2.9860000000000002</v>
      </c>
      <c r="P500" s="90">
        <v>7.8E-2</v>
      </c>
      <c r="Q500" s="90">
        <v>0.22800000000000001</v>
      </c>
      <c r="R500" s="90">
        <v>6.2E-2</v>
      </c>
      <c r="S500" s="111">
        <f t="shared" si="80"/>
        <v>3.048</v>
      </c>
    </row>
    <row r="501" spans="1:19" ht="13.15" customHeight="1">
      <c r="A501" s="40">
        <f>SUBTOTAL(3,$B$18:B501)</f>
        <v>484</v>
      </c>
      <c r="B501" s="8">
        <v>696244500256</v>
      </c>
      <c r="C501" s="1" t="s">
        <v>68</v>
      </c>
      <c r="D501" s="1" t="s">
        <v>67</v>
      </c>
      <c r="E501" s="7">
        <v>18</v>
      </c>
      <c r="F501" s="31"/>
      <c r="G501" s="3">
        <v>50.3</v>
      </c>
      <c r="H501" s="3">
        <f t="shared" si="78"/>
        <v>0</v>
      </c>
      <c r="I501" s="98">
        <f t="shared" si="73"/>
        <v>55.33</v>
      </c>
      <c r="J501" s="99">
        <f t="shared" si="74"/>
        <v>0</v>
      </c>
      <c r="L501" s="36" t="s">
        <v>0</v>
      </c>
      <c r="M501" s="5">
        <f t="shared" si="79"/>
        <v>0.65348000000000006</v>
      </c>
      <c r="N501" s="89">
        <v>1.1088</v>
      </c>
      <c r="O501" s="90">
        <v>2.9860000000000002</v>
      </c>
      <c r="P501" s="90">
        <v>7.8E-2</v>
      </c>
      <c r="Q501" s="90">
        <v>0.22800000000000001</v>
      </c>
      <c r="R501" s="90">
        <v>0</v>
      </c>
      <c r="S501" s="111">
        <f t="shared" si="80"/>
        <v>0.53748000000000007</v>
      </c>
    </row>
    <row r="502" spans="1:19" ht="14.45" customHeight="1">
      <c r="A502" s="40">
        <f>SUBTOTAL(3,$B$18:B502)</f>
        <v>485</v>
      </c>
      <c r="B502" s="8">
        <v>696244501580</v>
      </c>
      <c r="C502" s="1" t="s">
        <v>392</v>
      </c>
      <c r="D502" s="1" t="s">
        <v>393</v>
      </c>
      <c r="E502" s="7">
        <v>500</v>
      </c>
      <c r="F502" s="31"/>
      <c r="G502" s="3">
        <v>1328.21</v>
      </c>
      <c r="H502" s="3">
        <f t="shared" si="78"/>
        <v>0</v>
      </c>
      <c r="I502" s="98">
        <f t="shared" si="73"/>
        <v>1461.0309999999999</v>
      </c>
      <c r="J502" s="99">
        <f t="shared" si="74"/>
        <v>0</v>
      </c>
      <c r="K502" s="2" t="s">
        <v>1049</v>
      </c>
      <c r="L502" s="36" t="s">
        <v>0</v>
      </c>
      <c r="M502" s="5">
        <f t="shared" si="79"/>
        <v>18.128</v>
      </c>
      <c r="N502" s="89">
        <v>3.6322000000000005</v>
      </c>
      <c r="O502" s="90">
        <v>3.59</v>
      </c>
      <c r="P502" s="90">
        <v>7.8E-2</v>
      </c>
      <c r="Q502" s="90">
        <v>0.22800000000000001</v>
      </c>
      <c r="R502" s="90">
        <v>6.2E-2</v>
      </c>
      <c r="S502" s="111">
        <f t="shared" si="80"/>
        <v>18.012</v>
      </c>
    </row>
    <row r="503" spans="1:19" ht="12.75">
      <c r="A503" s="40">
        <f>SUBTOTAL(3,$B$18:B503)</f>
        <v>486</v>
      </c>
      <c r="B503" s="8">
        <v>696244500132</v>
      </c>
      <c r="C503" s="1" t="s">
        <v>66</v>
      </c>
      <c r="D503" s="1" t="s">
        <v>942</v>
      </c>
      <c r="E503" s="7">
        <v>100</v>
      </c>
      <c r="F503" s="31"/>
      <c r="G503" s="3">
        <v>272.60000000000002</v>
      </c>
      <c r="H503" s="3">
        <f t="shared" si="78"/>
        <v>0</v>
      </c>
      <c r="I503" s="98">
        <f t="shared" si="73"/>
        <v>299.86</v>
      </c>
      <c r="J503" s="99">
        <f t="shared" si="74"/>
        <v>0</v>
      </c>
      <c r="K503" s="2" t="s">
        <v>1049</v>
      </c>
      <c r="L503" s="36" t="s">
        <v>0</v>
      </c>
      <c r="M503" s="5">
        <f t="shared" si="79"/>
        <v>3.7679999999999998</v>
      </c>
      <c r="N503" s="89">
        <v>3.6322000000000005</v>
      </c>
      <c r="O503" s="90">
        <v>3.59</v>
      </c>
      <c r="P503" s="90">
        <v>7.8E-2</v>
      </c>
      <c r="Q503" s="90">
        <v>0.22800000000000001</v>
      </c>
      <c r="R503" s="90">
        <v>6.2E-2</v>
      </c>
      <c r="S503" s="111">
        <f t="shared" si="80"/>
        <v>3.6520000000000001</v>
      </c>
    </row>
    <row r="504" spans="1:19" ht="13.15" customHeight="1">
      <c r="A504" s="40">
        <f>SUBTOTAL(3,$B$18:B504)</f>
        <v>487</v>
      </c>
      <c r="B504" s="8">
        <v>696244500279</v>
      </c>
      <c r="C504" s="1" t="s">
        <v>65</v>
      </c>
      <c r="D504" s="1" t="s">
        <v>64</v>
      </c>
      <c r="E504" s="7">
        <v>18</v>
      </c>
      <c r="F504" s="31"/>
      <c r="G504" s="3">
        <v>53.9</v>
      </c>
      <c r="H504" s="3">
        <f t="shared" si="78"/>
        <v>0</v>
      </c>
      <c r="I504" s="98">
        <f t="shared" si="73"/>
        <v>59.29</v>
      </c>
      <c r="J504" s="99">
        <f t="shared" si="74"/>
        <v>0</v>
      </c>
      <c r="L504" s="36" t="s">
        <v>0</v>
      </c>
      <c r="M504" s="5">
        <f t="shared" si="79"/>
        <v>0.76219999999999999</v>
      </c>
      <c r="N504" s="89">
        <v>1.4256</v>
      </c>
      <c r="O504" s="90">
        <v>3.59</v>
      </c>
      <c r="P504" s="90">
        <v>7.8E-2</v>
      </c>
      <c r="Q504" s="90">
        <v>0.22800000000000001</v>
      </c>
      <c r="R504" s="90">
        <v>0</v>
      </c>
      <c r="S504" s="111">
        <f t="shared" si="80"/>
        <v>0.6462</v>
      </c>
    </row>
    <row r="505" spans="1:19" ht="13.15" customHeight="1">
      <c r="A505" s="40">
        <f>SUBTOTAL(3,$B$18:B505)</f>
        <v>488</v>
      </c>
      <c r="B505" s="8">
        <v>696244501597</v>
      </c>
      <c r="C505" s="1" t="s">
        <v>394</v>
      </c>
      <c r="D505" s="1" t="s">
        <v>395</v>
      </c>
      <c r="E505" s="7">
        <v>500</v>
      </c>
      <c r="F505" s="31"/>
      <c r="G505" s="3">
        <v>1658.41</v>
      </c>
      <c r="H505" s="3">
        <f t="shared" si="78"/>
        <v>0</v>
      </c>
      <c r="I505" s="98">
        <f t="shared" si="73"/>
        <v>1824.2510000000002</v>
      </c>
      <c r="J505" s="99">
        <f t="shared" si="74"/>
        <v>0</v>
      </c>
      <c r="K505" s="2" t="s">
        <v>1049</v>
      </c>
      <c r="L505" s="36" t="s">
        <v>0</v>
      </c>
      <c r="M505" s="5">
        <f t="shared" si="79"/>
        <v>23.378</v>
      </c>
      <c r="N505" s="89">
        <v>4.6420000000000003</v>
      </c>
      <c r="O505" s="90">
        <v>4.6399999999999997</v>
      </c>
      <c r="P505" s="90">
        <v>7.8E-2</v>
      </c>
      <c r="Q505" s="90">
        <v>0.22800000000000001</v>
      </c>
      <c r="R505" s="90">
        <v>6.2E-2</v>
      </c>
      <c r="S505" s="111">
        <f t="shared" si="80"/>
        <v>23.262</v>
      </c>
    </row>
    <row r="506" spans="1:19" ht="14.45" customHeight="1">
      <c r="A506" s="40">
        <f>SUBTOTAL(3,$B$18:B506)</f>
        <v>489</v>
      </c>
      <c r="B506" s="8">
        <v>696244500187</v>
      </c>
      <c r="C506" s="1" t="s">
        <v>377</v>
      </c>
      <c r="D506" s="1" t="s">
        <v>943</v>
      </c>
      <c r="E506" s="7">
        <v>100</v>
      </c>
      <c r="F506" s="31"/>
      <c r="G506" s="3">
        <v>335.32</v>
      </c>
      <c r="H506" s="3">
        <f t="shared" si="78"/>
        <v>0</v>
      </c>
      <c r="I506" s="98">
        <f t="shared" si="73"/>
        <v>368.85199999999998</v>
      </c>
      <c r="J506" s="99">
        <f t="shared" si="74"/>
        <v>0</v>
      </c>
      <c r="K506" s="2" t="s">
        <v>1049</v>
      </c>
      <c r="L506" s="36" t="s">
        <v>0</v>
      </c>
      <c r="M506" s="5">
        <f t="shared" si="79"/>
        <v>4.8180000000000005</v>
      </c>
      <c r="N506" s="89">
        <v>4.6420000000000003</v>
      </c>
      <c r="O506" s="90">
        <v>4.6399999999999997</v>
      </c>
      <c r="P506" s="90">
        <v>7.8E-2</v>
      </c>
      <c r="Q506" s="90">
        <v>0.22800000000000001</v>
      </c>
      <c r="R506" s="90">
        <v>6.2E-2</v>
      </c>
      <c r="S506" s="111">
        <f t="shared" si="80"/>
        <v>4.702</v>
      </c>
    </row>
    <row r="507" spans="1:19" ht="12.75">
      <c r="A507" s="40">
        <f>SUBTOTAL(3,$B$18:B507)</f>
        <v>490</v>
      </c>
      <c r="B507" s="8" t="s">
        <v>415</v>
      </c>
      <c r="C507" s="1" t="s">
        <v>378</v>
      </c>
      <c r="D507" s="1" t="s">
        <v>379</v>
      </c>
      <c r="E507" s="7">
        <v>18</v>
      </c>
      <c r="F507" s="31"/>
      <c r="G507" s="3">
        <v>66.290000000000006</v>
      </c>
      <c r="H507" s="3">
        <f t="shared" si="78"/>
        <v>0</v>
      </c>
      <c r="I507" s="98">
        <f t="shared" si="73"/>
        <v>72.919000000000011</v>
      </c>
      <c r="J507" s="99">
        <f t="shared" si="74"/>
        <v>0</v>
      </c>
      <c r="L507" s="36" t="s">
        <v>0</v>
      </c>
      <c r="M507" s="5">
        <f t="shared" si="79"/>
        <v>0.95119999999999993</v>
      </c>
      <c r="N507" s="89">
        <v>1.4256</v>
      </c>
      <c r="O507" s="90">
        <v>4.6399999999999997</v>
      </c>
      <c r="P507" s="90">
        <v>7.8E-2</v>
      </c>
      <c r="Q507" s="90">
        <v>0.22800000000000001</v>
      </c>
      <c r="R507" s="90">
        <v>0</v>
      </c>
      <c r="S507" s="111">
        <f t="shared" si="80"/>
        <v>0.83519999999999994</v>
      </c>
    </row>
    <row r="508" spans="1:19" ht="13.15" customHeight="1">
      <c r="A508" s="40">
        <f>SUBTOTAL(3,$B$18:B508)</f>
        <v>491</v>
      </c>
      <c r="B508" s="8">
        <v>696244600993</v>
      </c>
      <c r="C508" s="1" t="s">
        <v>63</v>
      </c>
      <c r="D508" s="1" t="s">
        <v>62</v>
      </c>
      <c r="E508" s="34">
        <v>1</v>
      </c>
      <c r="F508" s="31"/>
      <c r="G508" s="3">
        <v>14.07</v>
      </c>
      <c r="H508" s="3">
        <f t="shared" si="78"/>
        <v>0</v>
      </c>
      <c r="I508" s="98">
        <f t="shared" si="73"/>
        <v>15.477</v>
      </c>
      <c r="J508" s="99">
        <f t="shared" si="74"/>
        <v>0</v>
      </c>
      <c r="L508" s="36" t="s">
        <v>0</v>
      </c>
      <c r="M508" s="5">
        <f>S508+P508</f>
        <v>6.2E-2</v>
      </c>
      <c r="N508" s="89">
        <v>0.13640000000000002</v>
      </c>
      <c r="O508" s="90">
        <v>6.2</v>
      </c>
      <c r="P508" s="90">
        <v>0</v>
      </c>
      <c r="Q508" s="90">
        <v>0</v>
      </c>
      <c r="R508" s="90">
        <v>0</v>
      </c>
      <c r="S508" s="111">
        <f t="shared" si="80"/>
        <v>6.2E-2</v>
      </c>
    </row>
    <row r="509" spans="1:19" ht="13.15" customHeight="1">
      <c r="A509" s="40">
        <f>SUBTOTAL(3,$B$18:B509)</f>
        <v>492</v>
      </c>
      <c r="B509" s="32" t="s">
        <v>416</v>
      </c>
      <c r="C509" s="27"/>
      <c r="D509" s="27"/>
      <c r="E509" s="33"/>
      <c r="F509" s="27"/>
      <c r="G509" s="27"/>
      <c r="H509" s="28"/>
      <c r="I509" s="28"/>
      <c r="J509" s="28"/>
      <c r="K509" s="29"/>
      <c r="L509" s="78"/>
      <c r="M509" s="30"/>
      <c r="N509" s="30"/>
      <c r="O509" s="30"/>
      <c r="P509" s="30"/>
      <c r="Q509" s="30"/>
      <c r="R509" s="30"/>
      <c r="S509" s="110"/>
    </row>
    <row r="510" spans="1:19" ht="13.15" customHeight="1">
      <c r="A510" s="40">
        <f>SUBTOTAL(3,$B$18:B510)</f>
        <v>493</v>
      </c>
      <c r="B510" s="8">
        <v>696244501801</v>
      </c>
      <c r="C510" s="1" t="s">
        <v>417</v>
      </c>
      <c r="D510" s="1" t="s">
        <v>418</v>
      </c>
      <c r="E510" s="7">
        <v>2300</v>
      </c>
      <c r="F510" s="31"/>
      <c r="G510" s="3">
        <v>411.39</v>
      </c>
      <c r="H510" s="3">
        <f t="shared" ref="H510:H515" si="81">(ROUND(G510*(1-$E$5)*(1-$G$5)*(1-$H$5),2)*F510)</f>
        <v>0</v>
      </c>
      <c r="I510" s="98">
        <f t="shared" si="73"/>
        <v>452.529</v>
      </c>
      <c r="J510" s="99">
        <f t="shared" si="74"/>
        <v>0</v>
      </c>
      <c r="K510" s="2">
        <v>20</v>
      </c>
      <c r="L510" s="36" t="s">
        <v>0</v>
      </c>
      <c r="M510" s="5">
        <f>S510+P510</f>
        <v>28.339999999999996</v>
      </c>
      <c r="N510" s="89">
        <v>26.969799999999999</v>
      </c>
      <c r="O510" s="90">
        <v>1.17</v>
      </c>
      <c r="P510" s="90">
        <v>1.43</v>
      </c>
      <c r="Q510" s="90">
        <v>0</v>
      </c>
      <c r="R510" s="90">
        <v>0</v>
      </c>
      <c r="S510" s="111">
        <f>O510/100*E510+R510</f>
        <v>26.909999999999997</v>
      </c>
    </row>
    <row r="511" spans="1:19" ht="13.15" customHeight="1">
      <c r="A511" s="40">
        <f>SUBTOTAL(3,$B$18:B511)</f>
        <v>494</v>
      </c>
      <c r="B511" s="8">
        <v>696244501825</v>
      </c>
      <c r="C511" s="1" t="s">
        <v>419</v>
      </c>
      <c r="D511" s="1" t="s">
        <v>420</v>
      </c>
      <c r="E511" s="7">
        <v>50</v>
      </c>
      <c r="F511" s="31"/>
      <c r="G511" s="3">
        <v>12.25</v>
      </c>
      <c r="H511" s="3">
        <f t="shared" si="81"/>
        <v>0</v>
      </c>
      <c r="I511" s="98">
        <f t="shared" si="73"/>
        <v>13.475</v>
      </c>
      <c r="J511" s="99">
        <f t="shared" si="74"/>
        <v>0</v>
      </c>
      <c r="K511" s="2">
        <v>20</v>
      </c>
      <c r="L511" s="36" t="s">
        <v>0</v>
      </c>
      <c r="M511" s="5">
        <f>(S511+P511)+(Q511/6)</f>
        <v>0.71099999999999997</v>
      </c>
      <c r="N511" s="89">
        <v>1.1726000000000001</v>
      </c>
      <c r="O511" s="90">
        <v>1.17</v>
      </c>
      <c r="P511" s="90">
        <v>7.8E-2</v>
      </c>
      <c r="Q511" s="90">
        <v>0.22800000000000001</v>
      </c>
      <c r="R511" s="90">
        <v>0.01</v>
      </c>
      <c r="S511" s="111">
        <f>O511/100*E511+R511</f>
        <v>0.59499999999999997</v>
      </c>
    </row>
    <row r="512" spans="1:19" ht="13.15" customHeight="1">
      <c r="A512" s="40">
        <f>SUBTOTAL(3,$B$18:B512)</f>
        <v>495</v>
      </c>
      <c r="B512" s="8">
        <v>696244501849</v>
      </c>
      <c r="C512" s="1" t="s">
        <v>421</v>
      </c>
      <c r="D512" s="1" t="s">
        <v>944</v>
      </c>
      <c r="E512" s="7">
        <v>320</v>
      </c>
      <c r="F512" s="31"/>
      <c r="G512" s="3">
        <v>62.96</v>
      </c>
      <c r="H512" s="3">
        <f t="shared" si="81"/>
        <v>0</v>
      </c>
      <c r="I512" s="98">
        <f t="shared" si="73"/>
        <v>69.256</v>
      </c>
      <c r="J512" s="99">
        <f t="shared" si="74"/>
        <v>0</v>
      </c>
      <c r="K512" s="2">
        <v>20</v>
      </c>
      <c r="L512" s="36" t="s">
        <v>0</v>
      </c>
      <c r="M512" s="5">
        <f>S512+P512</f>
        <v>4.0179999999999998</v>
      </c>
      <c r="N512" s="89">
        <v>3.7523</v>
      </c>
      <c r="O512" s="90">
        <v>1.17</v>
      </c>
      <c r="P512" s="90">
        <v>0.26400000000000001</v>
      </c>
      <c r="Q512" s="90">
        <v>0.4</v>
      </c>
      <c r="R512" s="90">
        <v>0.01</v>
      </c>
      <c r="S512" s="111">
        <f>O512/100*E512+R512</f>
        <v>3.7539999999999996</v>
      </c>
    </row>
    <row r="513" spans="1:19" ht="13.15" customHeight="1">
      <c r="A513" s="40">
        <f>SUBTOTAL(3,$B$18:B513)</f>
        <v>496</v>
      </c>
      <c r="B513" s="8">
        <v>696244502334</v>
      </c>
      <c r="C513" s="1" t="s">
        <v>1082</v>
      </c>
      <c r="D513" s="137" t="s">
        <v>1083</v>
      </c>
      <c r="E513" s="73">
        <v>2300</v>
      </c>
      <c r="F513" s="82"/>
      <c r="G513" s="71">
        <v>411.39</v>
      </c>
      <c r="H513" s="71">
        <f t="shared" si="81"/>
        <v>0</v>
      </c>
      <c r="I513" s="98">
        <f t="shared" si="73"/>
        <v>452.529</v>
      </c>
      <c r="J513" s="99">
        <f>H513+(H513*$E$15)</f>
        <v>0</v>
      </c>
      <c r="K513" s="36">
        <v>20</v>
      </c>
      <c r="L513" s="83" t="s">
        <v>1084</v>
      </c>
      <c r="M513" s="5">
        <f>S513+P513</f>
        <v>0</v>
      </c>
      <c r="N513" s="89"/>
      <c r="P513" s="90"/>
      <c r="Q513" s="90"/>
      <c r="R513" s="90"/>
      <c r="S513" s="111"/>
    </row>
    <row r="514" spans="1:19" ht="13.15" customHeight="1">
      <c r="A514" s="40">
        <f>SUBTOTAL(3,$B$18:B514)</f>
        <v>497</v>
      </c>
      <c r="B514" s="8">
        <v>696244502358</v>
      </c>
      <c r="C514" s="1" t="s">
        <v>1085</v>
      </c>
      <c r="D514" s="137" t="s">
        <v>1086</v>
      </c>
      <c r="E514" s="73">
        <v>50</v>
      </c>
      <c r="F514" s="82"/>
      <c r="G514" s="71">
        <v>12.25</v>
      </c>
      <c r="H514" s="71">
        <f t="shared" si="81"/>
        <v>0</v>
      </c>
      <c r="I514" s="98">
        <f t="shared" si="73"/>
        <v>13.475</v>
      </c>
      <c r="J514" s="99">
        <f>H514+(H514*$E$15)</f>
        <v>0</v>
      </c>
      <c r="K514" s="36">
        <v>20</v>
      </c>
      <c r="L514" s="83" t="s">
        <v>1084</v>
      </c>
      <c r="M514" s="5">
        <f>(S514+P514)+(Q514/6)</f>
        <v>0</v>
      </c>
      <c r="N514" s="89"/>
      <c r="P514" s="90"/>
      <c r="Q514" s="90"/>
      <c r="R514" s="90"/>
      <c r="S514" s="111"/>
    </row>
    <row r="515" spans="1:19" ht="13.15" customHeight="1">
      <c r="A515" s="40">
        <f>SUBTOTAL(3,$B$18:B515)</f>
        <v>498</v>
      </c>
      <c r="B515" s="8">
        <v>696244502372</v>
      </c>
      <c r="C515" s="1" t="s">
        <v>1087</v>
      </c>
      <c r="D515" s="137" t="s">
        <v>1088</v>
      </c>
      <c r="E515" s="73">
        <v>320</v>
      </c>
      <c r="F515" s="82"/>
      <c r="G515" s="71">
        <v>62.96</v>
      </c>
      <c r="H515" s="71">
        <f t="shared" si="81"/>
        <v>0</v>
      </c>
      <c r="I515" s="98">
        <f t="shared" si="73"/>
        <v>69.256</v>
      </c>
      <c r="J515" s="99">
        <f>H515+(H515*$E$15)</f>
        <v>0</v>
      </c>
      <c r="K515" s="36">
        <v>20</v>
      </c>
      <c r="L515" s="83" t="s">
        <v>1084</v>
      </c>
      <c r="M515" s="5">
        <f>S515+P515</f>
        <v>0</v>
      </c>
      <c r="N515" s="89"/>
      <c r="P515" s="90"/>
      <c r="Q515" s="90"/>
      <c r="R515" s="90"/>
      <c r="S515" s="111"/>
    </row>
    <row r="516" spans="1:19" ht="13.15" customHeight="1">
      <c r="A516" s="40">
        <f>SUBTOTAL(3,$B$18:B516)</f>
        <v>499</v>
      </c>
      <c r="B516" s="32" t="s">
        <v>428</v>
      </c>
      <c r="C516" s="27"/>
      <c r="D516" s="27"/>
      <c r="E516" s="33"/>
      <c r="F516" s="27"/>
      <c r="G516" s="27"/>
      <c r="H516" s="28"/>
      <c r="I516" s="28"/>
      <c r="J516" s="28"/>
      <c r="K516" s="41"/>
      <c r="L516" s="78"/>
      <c r="M516" s="41"/>
      <c r="N516" s="41"/>
      <c r="O516" s="41"/>
      <c r="P516" s="41"/>
      <c r="Q516" s="41"/>
      <c r="R516" s="41"/>
      <c r="S516" s="114"/>
    </row>
    <row r="517" spans="1:19" ht="13.15" customHeight="1">
      <c r="A517" s="40">
        <f>SUBTOTAL(3,$B$18:B517)</f>
        <v>500</v>
      </c>
      <c r="B517" s="8">
        <v>696244700013</v>
      </c>
      <c r="C517" s="1" t="s">
        <v>422</v>
      </c>
      <c r="D517" s="1" t="s">
        <v>423</v>
      </c>
      <c r="E517" s="7">
        <v>800</v>
      </c>
      <c r="F517" s="31"/>
      <c r="G517" s="3">
        <v>325.1148</v>
      </c>
      <c r="H517" s="3">
        <f>(ROUND(G517*(1-$E$5)*(1-$G$5)*(1-$H$5),2)*F517)</f>
        <v>0</v>
      </c>
      <c r="I517" s="98">
        <f t="shared" si="73"/>
        <v>357.62628000000001</v>
      </c>
      <c r="J517" s="99">
        <f t="shared" si="74"/>
        <v>0</v>
      </c>
      <c r="K517" s="87" t="s">
        <v>1043</v>
      </c>
      <c r="L517" s="36" t="s">
        <v>0</v>
      </c>
      <c r="M517" s="5">
        <f>S517+P517</f>
        <v>14.79</v>
      </c>
      <c r="N517" s="89">
        <v>13.36</v>
      </c>
      <c r="O517" s="90">
        <v>1.67</v>
      </c>
      <c r="P517" s="90">
        <v>1.43</v>
      </c>
      <c r="Q517" s="90">
        <v>0</v>
      </c>
      <c r="R517" s="90">
        <v>0</v>
      </c>
      <c r="S517" s="111">
        <f>O517/100*E517+R517</f>
        <v>13.36</v>
      </c>
    </row>
    <row r="518" spans="1:19" ht="13.15" customHeight="1">
      <c r="A518" s="40">
        <f>SUBTOTAL(3,$B$18:B518)</f>
        <v>501</v>
      </c>
      <c r="B518" s="8">
        <v>696244700037</v>
      </c>
      <c r="C518" s="1" t="s">
        <v>424</v>
      </c>
      <c r="D518" s="1" t="s">
        <v>425</v>
      </c>
      <c r="E518" s="7">
        <v>50</v>
      </c>
      <c r="F518" s="31"/>
      <c r="G518" s="3">
        <v>27.325800000000001</v>
      </c>
      <c r="H518" s="3">
        <f>(ROUND(G518*(1-$E$5)*(1-$G$5)*(1-$H$5),2)*F518)</f>
        <v>0</v>
      </c>
      <c r="I518" s="98">
        <f t="shared" si="73"/>
        <v>30.05838</v>
      </c>
      <c r="J518" s="99">
        <f t="shared" si="74"/>
        <v>0</v>
      </c>
      <c r="K518" s="2">
        <v>25</v>
      </c>
      <c r="L518" s="36" t="s">
        <v>0</v>
      </c>
      <c r="M518" s="5">
        <f>(S518+P518)+(Q518/6)</f>
        <v>0.96099999999999997</v>
      </c>
      <c r="N518" s="89">
        <v>0.83489999999999998</v>
      </c>
      <c r="O518" s="90">
        <v>1.67</v>
      </c>
      <c r="P518" s="90">
        <v>7.8E-2</v>
      </c>
      <c r="Q518" s="90">
        <v>0.22800000000000001</v>
      </c>
      <c r="R518" s="90">
        <v>0.01</v>
      </c>
      <c r="S518" s="111">
        <f>O518/100*E518+R518</f>
        <v>0.84499999999999997</v>
      </c>
    </row>
    <row r="519" spans="1:19" ht="13.15" customHeight="1">
      <c r="A519" s="40">
        <f>SUBTOTAL(3,$B$18:B519)</f>
        <v>502</v>
      </c>
      <c r="B519" s="8">
        <v>696244700051</v>
      </c>
      <c r="C519" s="1" t="s">
        <v>426</v>
      </c>
      <c r="D519" s="1" t="s">
        <v>945</v>
      </c>
      <c r="E519" s="7">
        <v>200</v>
      </c>
      <c r="F519" s="31"/>
      <c r="G519" s="3">
        <v>91.014600000000002</v>
      </c>
      <c r="H519" s="3">
        <f>(ROUND(G519*(1-$E$5)*(1-$G$5)*(1-$H$5),2)*F519)</f>
        <v>0</v>
      </c>
      <c r="I519" s="98">
        <f t="shared" si="73"/>
        <v>100.11606</v>
      </c>
      <c r="J519" s="99">
        <f t="shared" si="74"/>
        <v>0</v>
      </c>
      <c r="K519" s="87" t="s">
        <v>1043</v>
      </c>
      <c r="L519" s="36" t="s">
        <v>0</v>
      </c>
      <c r="M519" s="5">
        <f>S519+P519</f>
        <v>3.6139999999999999</v>
      </c>
      <c r="N519" s="89">
        <v>3.3395999999999999</v>
      </c>
      <c r="O519" s="90">
        <v>1.67</v>
      </c>
      <c r="P519" s="90">
        <v>0.26400000000000001</v>
      </c>
      <c r="Q519" s="90">
        <v>0.4</v>
      </c>
      <c r="R519" s="90">
        <v>0.01</v>
      </c>
      <c r="S519" s="111">
        <f>O519/100*E519+R519</f>
        <v>3.3499999999999996</v>
      </c>
    </row>
    <row r="520" spans="1:19" ht="13.15" customHeight="1">
      <c r="A520" s="40">
        <f>SUBTOTAL(3,$B$18:B520)</f>
        <v>503</v>
      </c>
      <c r="B520" s="32" t="s">
        <v>61</v>
      </c>
      <c r="C520" s="27"/>
      <c r="D520" s="27"/>
      <c r="E520" s="33"/>
      <c r="F520" s="27"/>
      <c r="G520" s="27"/>
      <c r="H520" s="28"/>
      <c r="I520" s="28"/>
      <c r="J520" s="28"/>
      <c r="K520" s="29"/>
      <c r="L520" s="78"/>
      <c r="M520" s="30"/>
      <c r="N520" s="30"/>
      <c r="O520" s="30"/>
      <c r="P520" s="30"/>
      <c r="Q520" s="30"/>
      <c r="R520" s="30"/>
      <c r="S520" s="110"/>
    </row>
    <row r="521" spans="1:19" ht="13.15" customHeight="1">
      <c r="A521" s="40">
        <f>SUBTOTAL(3,$B$18:B521)</f>
        <v>504</v>
      </c>
      <c r="B521" s="8">
        <v>696244600009</v>
      </c>
      <c r="C521" s="1" t="s">
        <v>60</v>
      </c>
      <c r="D521" s="1" t="s">
        <v>59</v>
      </c>
      <c r="E521" s="7">
        <v>25</v>
      </c>
      <c r="F521" s="31"/>
      <c r="G521" s="3">
        <v>30.56</v>
      </c>
      <c r="H521" s="3">
        <f t="shared" ref="H521:H558" si="82">(ROUND(G521*(1-$E$5)*(1-$G$5)*(1-$H$5),2)*F521)</f>
        <v>0</v>
      </c>
      <c r="I521" s="98">
        <f>G521</f>
        <v>30.56</v>
      </c>
      <c r="J521" s="99">
        <f t="shared" si="74"/>
        <v>0</v>
      </c>
      <c r="L521" s="36" t="s">
        <v>0</v>
      </c>
      <c r="M521" s="5">
        <f>(S521+P521)+(Q521/6)</f>
        <v>0.2</v>
      </c>
      <c r="N521" s="89">
        <v>0.22</v>
      </c>
      <c r="O521" s="90">
        <v>0.8</v>
      </c>
      <c r="P521" s="90">
        <v>0</v>
      </c>
      <c r="Q521" s="90">
        <v>0</v>
      </c>
      <c r="R521" s="90">
        <v>0</v>
      </c>
      <c r="S521" s="111">
        <f t="shared" ref="S521:S558" si="83">O521/100*E521+R521</f>
        <v>0.2</v>
      </c>
    </row>
    <row r="522" spans="1:19" ht="13.15" customHeight="1">
      <c r="A522" s="40">
        <f>SUBTOTAL(3,$B$18:B522)</f>
        <v>505</v>
      </c>
      <c r="B522" s="8">
        <v>696244600153</v>
      </c>
      <c r="C522" s="1" t="s">
        <v>58</v>
      </c>
      <c r="D522" s="1" t="s">
        <v>57</v>
      </c>
      <c r="E522" s="7">
        <v>2</v>
      </c>
      <c r="F522" s="31"/>
      <c r="G522" s="3">
        <v>3.13</v>
      </c>
      <c r="H522" s="3">
        <f t="shared" si="82"/>
        <v>0</v>
      </c>
      <c r="I522" s="98">
        <f t="shared" ref="I522:I564" si="84">G522</f>
        <v>3.13</v>
      </c>
      <c r="J522" s="99">
        <f t="shared" si="74"/>
        <v>0</v>
      </c>
      <c r="L522" s="36" t="s">
        <v>0</v>
      </c>
      <c r="M522" s="5">
        <f>S522+P522</f>
        <v>0.12</v>
      </c>
      <c r="N522" s="89">
        <v>0.06</v>
      </c>
      <c r="O522" s="90">
        <v>6</v>
      </c>
      <c r="P522" s="90">
        <v>0</v>
      </c>
      <c r="Q522" s="90">
        <v>0</v>
      </c>
      <c r="R522" s="90">
        <v>0</v>
      </c>
      <c r="S522" s="111">
        <f t="shared" si="83"/>
        <v>0.12</v>
      </c>
    </row>
    <row r="523" spans="1:19" ht="13.15" customHeight="1">
      <c r="A523" s="40">
        <f>SUBTOTAL(3,$B$18:B523)</f>
        <v>506</v>
      </c>
      <c r="B523" s="8">
        <v>696244600016</v>
      </c>
      <c r="C523" s="1" t="s">
        <v>56</v>
      </c>
      <c r="D523" s="1" t="s">
        <v>55</v>
      </c>
      <c r="E523" s="7">
        <v>25</v>
      </c>
      <c r="F523" s="31"/>
      <c r="G523" s="3">
        <v>74.069999999999993</v>
      </c>
      <c r="H523" s="3">
        <f t="shared" si="82"/>
        <v>0</v>
      </c>
      <c r="I523" s="98">
        <f t="shared" si="84"/>
        <v>74.069999999999993</v>
      </c>
      <c r="J523" s="99">
        <f t="shared" si="74"/>
        <v>0</v>
      </c>
      <c r="L523" s="36" t="s">
        <v>0</v>
      </c>
      <c r="M523" s="5">
        <f>(S523+P523)+(Q523/6)</f>
        <v>0.45000000000000007</v>
      </c>
      <c r="N523" s="89">
        <v>0.45</v>
      </c>
      <c r="O523" s="90">
        <v>1.8</v>
      </c>
      <c r="P523" s="90">
        <v>0</v>
      </c>
      <c r="Q523" s="90">
        <v>0</v>
      </c>
      <c r="R523" s="90">
        <v>0</v>
      </c>
      <c r="S523" s="111">
        <f t="shared" si="83"/>
        <v>0.45000000000000007</v>
      </c>
    </row>
    <row r="524" spans="1:19" ht="13.15" customHeight="1">
      <c r="A524" s="40">
        <f>SUBTOTAL(3,$B$18:B524)</f>
        <v>507</v>
      </c>
      <c r="B524" s="8">
        <v>696244600160</v>
      </c>
      <c r="C524" s="1" t="s">
        <v>54</v>
      </c>
      <c r="D524" s="1" t="s">
        <v>53</v>
      </c>
      <c r="E524" s="7">
        <v>2</v>
      </c>
      <c r="F524" s="31"/>
      <c r="G524" s="3">
        <v>6.31</v>
      </c>
      <c r="H524" s="3">
        <f t="shared" si="82"/>
        <v>0</v>
      </c>
      <c r="I524" s="98">
        <f t="shared" si="84"/>
        <v>6.31</v>
      </c>
      <c r="J524" s="99">
        <f t="shared" si="74"/>
        <v>0</v>
      </c>
      <c r="L524" s="36" t="s">
        <v>0</v>
      </c>
      <c r="M524" s="5">
        <f>S524+P524</f>
        <v>0.22</v>
      </c>
      <c r="N524" s="89">
        <v>0.11</v>
      </c>
      <c r="O524" s="90">
        <v>11</v>
      </c>
      <c r="P524" s="90">
        <v>0</v>
      </c>
      <c r="Q524" s="90">
        <v>0</v>
      </c>
      <c r="R524" s="90">
        <v>0</v>
      </c>
      <c r="S524" s="111">
        <f t="shared" si="83"/>
        <v>0.22</v>
      </c>
    </row>
    <row r="525" spans="1:19" ht="13.15" customHeight="1">
      <c r="A525" s="40">
        <f>SUBTOTAL(3,$B$18:B525)</f>
        <v>508</v>
      </c>
      <c r="B525" s="8">
        <v>696244600023</v>
      </c>
      <c r="C525" s="1" t="s">
        <v>52</v>
      </c>
      <c r="D525" s="1" t="s">
        <v>51</v>
      </c>
      <c r="E525" s="7">
        <v>25</v>
      </c>
      <c r="F525" s="31"/>
      <c r="G525" s="3">
        <v>87.02</v>
      </c>
      <c r="H525" s="3">
        <f t="shared" si="82"/>
        <v>0</v>
      </c>
      <c r="I525" s="98">
        <f t="shared" si="84"/>
        <v>87.02</v>
      </c>
      <c r="J525" s="99">
        <f t="shared" si="74"/>
        <v>0</v>
      </c>
      <c r="L525" s="36" t="s">
        <v>0</v>
      </c>
      <c r="M525" s="5">
        <f>(S525+P525)+(Q525/6)</f>
        <v>0.6</v>
      </c>
      <c r="N525" s="89">
        <v>0.59</v>
      </c>
      <c r="O525" s="90">
        <v>2.4</v>
      </c>
      <c r="P525" s="90">
        <v>0</v>
      </c>
      <c r="Q525" s="90">
        <v>0</v>
      </c>
      <c r="R525" s="90">
        <v>0</v>
      </c>
      <c r="S525" s="111">
        <f t="shared" si="83"/>
        <v>0.6</v>
      </c>
    </row>
    <row r="526" spans="1:19" ht="13.15" customHeight="1">
      <c r="A526" s="40">
        <f>SUBTOTAL(3,$B$18:B526)</f>
        <v>509</v>
      </c>
      <c r="B526" s="8">
        <v>696244600177</v>
      </c>
      <c r="C526" s="1" t="s">
        <v>50</v>
      </c>
      <c r="D526" s="1" t="s">
        <v>49</v>
      </c>
      <c r="E526" s="7">
        <v>2</v>
      </c>
      <c r="F526" s="31"/>
      <c r="G526" s="3">
        <v>7.87</v>
      </c>
      <c r="H526" s="3">
        <f t="shared" si="82"/>
        <v>0</v>
      </c>
      <c r="I526" s="98">
        <f t="shared" si="84"/>
        <v>7.87</v>
      </c>
      <c r="J526" s="99">
        <f t="shared" si="74"/>
        <v>0</v>
      </c>
      <c r="L526" s="36" t="s">
        <v>0</v>
      </c>
      <c r="M526" s="5">
        <f>S526+P526</f>
        <v>0.3</v>
      </c>
      <c r="N526" s="89">
        <v>0.15</v>
      </c>
      <c r="O526" s="90">
        <v>15</v>
      </c>
      <c r="P526" s="90">
        <v>0</v>
      </c>
      <c r="Q526" s="90">
        <v>0</v>
      </c>
      <c r="R526" s="90">
        <v>0</v>
      </c>
      <c r="S526" s="111">
        <f t="shared" si="83"/>
        <v>0.3</v>
      </c>
    </row>
    <row r="527" spans="1:19" ht="13.15" customHeight="1">
      <c r="A527" s="40">
        <f>SUBTOTAL(3,$B$18:B527)</f>
        <v>510</v>
      </c>
      <c r="B527" s="8">
        <v>696244600351</v>
      </c>
      <c r="C527" s="1" t="s">
        <v>464</v>
      </c>
      <c r="D527" s="1" t="s">
        <v>468</v>
      </c>
      <c r="E527" s="7">
        <v>2</v>
      </c>
      <c r="F527" s="31"/>
      <c r="G527" s="3">
        <v>13.4</v>
      </c>
      <c r="H527" s="3">
        <f t="shared" si="82"/>
        <v>0</v>
      </c>
      <c r="I527" s="98">
        <f t="shared" si="84"/>
        <v>13.4</v>
      </c>
      <c r="J527" s="99">
        <f t="shared" si="74"/>
        <v>0</v>
      </c>
      <c r="L527" s="36" t="s">
        <v>0</v>
      </c>
      <c r="M527" s="5">
        <f>S527+P527</f>
        <v>0.3</v>
      </c>
      <c r="N527" s="89">
        <v>0.15</v>
      </c>
      <c r="O527" s="90">
        <v>15</v>
      </c>
      <c r="P527" s="90">
        <v>0</v>
      </c>
      <c r="Q527" s="90">
        <v>0</v>
      </c>
      <c r="R527" s="90">
        <v>0</v>
      </c>
      <c r="S527" s="111">
        <f t="shared" si="83"/>
        <v>0.3</v>
      </c>
    </row>
    <row r="528" spans="1:19" ht="13.15" customHeight="1">
      <c r="A528" s="40">
        <f>SUBTOTAL(3,$B$18:B528)</f>
        <v>511</v>
      </c>
      <c r="B528" s="8">
        <v>696244600030</v>
      </c>
      <c r="C528" s="1" t="s">
        <v>48</v>
      </c>
      <c r="D528" s="1" t="s">
        <v>47</v>
      </c>
      <c r="E528" s="7">
        <v>25</v>
      </c>
      <c r="F528" s="31"/>
      <c r="G528" s="3">
        <v>30.56</v>
      </c>
      <c r="H528" s="3">
        <f t="shared" si="82"/>
        <v>0</v>
      </c>
      <c r="I528" s="98">
        <f t="shared" si="84"/>
        <v>30.56</v>
      </c>
      <c r="J528" s="99">
        <f t="shared" si="74"/>
        <v>0</v>
      </c>
      <c r="L528" s="36" t="s">
        <v>0</v>
      </c>
      <c r="M528" s="5">
        <f>(S528+P528)+(Q528/6)</f>
        <v>0.25</v>
      </c>
      <c r="N528" s="89">
        <v>0.23</v>
      </c>
      <c r="O528" s="90">
        <v>1</v>
      </c>
      <c r="P528" s="90">
        <v>0</v>
      </c>
      <c r="Q528" s="90">
        <v>0</v>
      </c>
      <c r="R528" s="90">
        <v>0</v>
      </c>
      <c r="S528" s="111">
        <f t="shared" si="83"/>
        <v>0.25</v>
      </c>
    </row>
    <row r="529" spans="1:19" ht="13.15" customHeight="1">
      <c r="A529" s="40">
        <f>SUBTOTAL(3,$B$18:B529)</f>
        <v>512</v>
      </c>
      <c r="B529" s="8">
        <v>696244600184</v>
      </c>
      <c r="C529" s="1" t="s">
        <v>46</v>
      </c>
      <c r="D529" s="1" t="s">
        <v>45</v>
      </c>
      <c r="E529" s="7">
        <v>2</v>
      </c>
      <c r="F529" s="31"/>
      <c r="G529" s="3">
        <v>3.13</v>
      </c>
      <c r="H529" s="3">
        <f t="shared" si="82"/>
        <v>0</v>
      </c>
      <c r="I529" s="98">
        <f t="shared" si="84"/>
        <v>3.13</v>
      </c>
      <c r="J529" s="99">
        <f t="shared" si="74"/>
        <v>0</v>
      </c>
      <c r="L529" s="36" t="s">
        <v>0</v>
      </c>
      <c r="M529" s="5">
        <f>S529+P529</f>
        <v>0.12</v>
      </c>
      <c r="N529" s="89">
        <v>0.06</v>
      </c>
      <c r="O529" s="90">
        <v>6</v>
      </c>
      <c r="P529" s="90">
        <v>0</v>
      </c>
      <c r="Q529" s="90">
        <v>0</v>
      </c>
      <c r="R529" s="90">
        <v>0</v>
      </c>
      <c r="S529" s="111">
        <f t="shared" si="83"/>
        <v>0.12</v>
      </c>
    </row>
    <row r="530" spans="1:19" ht="13.15" customHeight="1">
      <c r="A530" s="40">
        <f>SUBTOTAL(3,$B$18:B530)</f>
        <v>513</v>
      </c>
      <c r="B530" s="8">
        <v>696244600047</v>
      </c>
      <c r="C530" s="1" t="s">
        <v>44</v>
      </c>
      <c r="D530" s="1" t="s">
        <v>43</v>
      </c>
      <c r="E530" s="7">
        <v>25</v>
      </c>
      <c r="F530" s="31"/>
      <c r="G530" s="3">
        <v>74.069999999999993</v>
      </c>
      <c r="H530" s="3">
        <f t="shared" si="82"/>
        <v>0</v>
      </c>
      <c r="I530" s="98">
        <f t="shared" si="84"/>
        <v>74.069999999999993</v>
      </c>
      <c r="J530" s="99">
        <f t="shared" si="74"/>
        <v>0</v>
      </c>
      <c r="L530" s="36" t="s">
        <v>0</v>
      </c>
      <c r="M530" s="5">
        <f>(S530+P530)+(Q530/6)</f>
        <v>0.45000000000000007</v>
      </c>
      <c r="N530" s="89">
        <v>0.46</v>
      </c>
      <c r="O530" s="90">
        <v>1.8</v>
      </c>
      <c r="P530" s="90">
        <v>0</v>
      </c>
      <c r="Q530" s="90">
        <v>0</v>
      </c>
      <c r="R530" s="90">
        <v>0</v>
      </c>
      <c r="S530" s="111">
        <f t="shared" si="83"/>
        <v>0.45000000000000007</v>
      </c>
    </row>
    <row r="531" spans="1:19" ht="13.15" customHeight="1">
      <c r="A531" s="40">
        <f>SUBTOTAL(3,$B$18:B531)</f>
        <v>514</v>
      </c>
      <c r="B531" s="8">
        <v>696244600191</v>
      </c>
      <c r="C531" s="1" t="s">
        <v>42</v>
      </c>
      <c r="D531" s="1" t="s">
        <v>41</v>
      </c>
      <c r="E531" s="7">
        <v>2</v>
      </c>
      <c r="F531" s="31"/>
      <c r="G531" s="3">
        <v>6.31</v>
      </c>
      <c r="H531" s="3">
        <f t="shared" si="82"/>
        <v>0</v>
      </c>
      <c r="I531" s="98">
        <f t="shared" si="84"/>
        <v>6.31</v>
      </c>
      <c r="J531" s="99">
        <f t="shared" si="74"/>
        <v>0</v>
      </c>
      <c r="L531" s="36" t="s">
        <v>0</v>
      </c>
      <c r="M531" s="5">
        <f>S531+P531</f>
        <v>0.22</v>
      </c>
      <c r="N531" s="89">
        <v>0.11</v>
      </c>
      <c r="O531" s="90">
        <v>11</v>
      </c>
      <c r="P531" s="90">
        <v>0</v>
      </c>
      <c r="Q531" s="90">
        <v>0</v>
      </c>
      <c r="R531" s="90">
        <v>0</v>
      </c>
      <c r="S531" s="111">
        <f t="shared" si="83"/>
        <v>0.22</v>
      </c>
    </row>
    <row r="532" spans="1:19" ht="13.15" customHeight="1">
      <c r="A532" s="40">
        <f>SUBTOTAL(3,$B$18:B532)</f>
        <v>515</v>
      </c>
      <c r="B532" s="8">
        <v>696244600054</v>
      </c>
      <c r="C532" s="1" t="s">
        <v>40</v>
      </c>
      <c r="D532" s="1" t="s">
        <v>39</v>
      </c>
      <c r="E532" s="7">
        <v>25</v>
      </c>
      <c r="F532" s="31"/>
      <c r="G532" s="3">
        <v>87.02</v>
      </c>
      <c r="H532" s="3">
        <f t="shared" si="82"/>
        <v>0</v>
      </c>
      <c r="I532" s="98">
        <f t="shared" si="84"/>
        <v>87.02</v>
      </c>
      <c r="J532" s="99">
        <f t="shared" si="74"/>
        <v>0</v>
      </c>
      <c r="L532" s="36" t="s">
        <v>0</v>
      </c>
      <c r="M532" s="5">
        <f>(S532+P532)+(Q532/6)</f>
        <v>0.6</v>
      </c>
      <c r="N532" s="89">
        <v>0.6</v>
      </c>
      <c r="O532" s="90">
        <v>2.4</v>
      </c>
      <c r="P532" s="90">
        <v>0</v>
      </c>
      <c r="Q532" s="90">
        <v>0</v>
      </c>
      <c r="R532" s="90">
        <v>0</v>
      </c>
      <c r="S532" s="111">
        <f t="shared" si="83"/>
        <v>0.6</v>
      </c>
    </row>
    <row r="533" spans="1:19" ht="13.15" customHeight="1">
      <c r="A533" s="40">
        <f>SUBTOTAL(3,$B$18:B533)</f>
        <v>516</v>
      </c>
      <c r="B533" s="8">
        <v>696244600207</v>
      </c>
      <c r="C533" s="1" t="s">
        <v>38</v>
      </c>
      <c r="D533" s="1" t="s">
        <v>37</v>
      </c>
      <c r="E533" s="7">
        <v>2</v>
      </c>
      <c r="F533" s="31"/>
      <c r="G533" s="3">
        <v>7.87</v>
      </c>
      <c r="H533" s="3">
        <f t="shared" si="82"/>
        <v>0</v>
      </c>
      <c r="I533" s="98">
        <f t="shared" si="84"/>
        <v>7.87</v>
      </c>
      <c r="J533" s="99">
        <f t="shared" si="74"/>
        <v>0</v>
      </c>
      <c r="L533" s="36" t="s">
        <v>0</v>
      </c>
      <c r="M533" s="5">
        <f>S533+P533</f>
        <v>0.3</v>
      </c>
      <c r="N533" s="89">
        <v>0.15</v>
      </c>
      <c r="O533" s="90">
        <v>15</v>
      </c>
      <c r="P533" s="90">
        <v>0</v>
      </c>
      <c r="Q533" s="90">
        <v>0</v>
      </c>
      <c r="R533" s="90">
        <v>0</v>
      </c>
      <c r="S533" s="111">
        <f t="shared" si="83"/>
        <v>0.3</v>
      </c>
    </row>
    <row r="534" spans="1:19" ht="13.15" customHeight="1">
      <c r="A534" s="40">
        <f>SUBTOTAL(3,$B$18:B534)</f>
        <v>517</v>
      </c>
      <c r="B534" s="8">
        <v>696244600412</v>
      </c>
      <c r="C534" s="1" t="s">
        <v>465</v>
      </c>
      <c r="D534" s="1" t="s">
        <v>469</v>
      </c>
      <c r="E534" s="7">
        <v>2</v>
      </c>
      <c r="F534" s="31"/>
      <c r="G534" s="3">
        <v>13.4</v>
      </c>
      <c r="H534" s="3">
        <f t="shared" si="82"/>
        <v>0</v>
      </c>
      <c r="I534" s="98">
        <f t="shared" si="84"/>
        <v>13.4</v>
      </c>
      <c r="J534" s="99">
        <f t="shared" si="74"/>
        <v>0</v>
      </c>
      <c r="L534" s="36" t="s">
        <v>0</v>
      </c>
      <c r="M534" s="5">
        <f>S534+P534</f>
        <v>0.3</v>
      </c>
      <c r="N534" s="89">
        <v>0.15</v>
      </c>
      <c r="O534" s="90">
        <v>15</v>
      </c>
      <c r="P534" s="90">
        <v>0</v>
      </c>
      <c r="Q534" s="90">
        <v>0</v>
      </c>
      <c r="R534" s="90">
        <v>0</v>
      </c>
      <c r="S534" s="111">
        <f t="shared" si="83"/>
        <v>0.3</v>
      </c>
    </row>
    <row r="535" spans="1:19" ht="13.15" customHeight="1">
      <c r="A535" s="40">
        <f>SUBTOTAL(3,$B$18:B535)</f>
        <v>518</v>
      </c>
      <c r="B535" s="8">
        <v>696244600436</v>
      </c>
      <c r="C535" s="1" t="s">
        <v>380</v>
      </c>
      <c r="D535" s="1" t="s">
        <v>381</v>
      </c>
      <c r="E535" s="7">
        <v>25</v>
      </c>
      <c r="F535" s="31"/>
      <c r="G535" s="3">
        <v>30.56</v>
      </c>
      <c r="H535" s="3">
        <f t="shared" si="82"/>
        <v>0</v>
      </c>
      <c r="I535" s="98">
        <f t="shared" si="84"/>
        <v>30.56</v>
      </c>
      <c r="J535" s="99">
        <f t="shared" si="74"/>
        <v>0</v>
      </c>
      <c r="L535" s="36" t="s">
        <v>0</v>
      </c>
      <c r="M535" s="5">
        <f>(S535+P535)+(Q535/6)</f>
        <v>0.25</v>
      </c>
      <c r="N535" s="89">
        <v>0.25</v>
      </c>
      <c r="O535" s="90">
        <v>1</v>
      </c>
      <c r="P535" s="90">
        <v>0</v>
      </c>
      <c r="Q535" s="90">
        <v>0</v>
      </c>
      <c r="R535" s="90">
        <v>0</v>
      </c>
      <c r="S535" s="111">
        <f t="shared" si="83"/>
        <v>0.25</v>
      </c>
    </row>
    <row r="536" spans="1:19" ht="13.15" customHeight="1">
      <c r="A536" s="40">
        <f>SUBTOTAL(3,$B$18:B536)</f>
        <v>519</v>
      </c>
      <c r="B536" s="8">
        <v>696244600443</v>
      </c>
      <c r="C536" s="1" t="s">
        <v>382</v>
      </c>
      <c r="D536" s="1" t="s">
        <v>383</v>
      </c>
      <c r="E536" s="7">
        <v>2</v>
      </c>
      <c r="F536" s="31"/>
      <c r="G536" s="3">
        <v>3.13</v>
      </c>
      <c r="H536" s="3">
        <f t="shared" si="82"/>
        <v>0</v>
      </c>
      <c r="I536" s="98">
        <f t="shared" si="84"/>
        <v>3.13</v>
      </c>
      <c r="J536" s="99">
        <f t="shared" si="74"/>
        <v>0</v>
      </c>
      <c r="L536" s="36" t="s">
        <v>0</v>
      </c>
      <c r="M536" s="5">
        <f>S536+P536</f>
        <v>0.12</v>
      </c>
      <c r="N536" s="89">
        <v>0.06</v>
      </c>
      <c r="O536" s="90">
        <v>6</v>
      </c>
      <c r="P536" s="90">
        <v>0</v>
      </c>
      <c r="Q536" s="90">
        <v>0</v>
      </c>
      <c r="R536" s="90">
        <v>0</v>
      </c>
      <c r="S536" s="111">
        <f t="shared" si="83"/>
        <v>0.12</v>
      </c>
    </row>
    <row r="537" spans="1:19" ht="13.15" customHeight="1">
      <c r="A537" s="40">
        <f>SUBTOTAL(3,$B$18:B537)</f>
        <v>520</v>
      </c>
      <c r="B537" s="8">
        <v>696244600467</v>
      </c>
      <c r="C537" s="1" t="s">
        <v>384</v>
      </c>
      <c r="D537" s="1" t="s">
        <v>385</v>
      </c>
      <c r="E537" s="7">
        <v>25</v>
      </c>
      <c r="F537" s="31"/>
      <c r="G537" s="3">
        <v>74.069999999999993</v>
      </c>
      <c r="H537" s="3">
        <f t="shared" si="82"/>
        <v>0</v>
      </c>
      <c r="I537" s="98">
        <f t="shared" si="84"/>
        <v>74.069999999999993</v>
      </c>
      <c r="J537" s="99">
        <f t="shared" si="74"/>
        <v>0</v>
      </c>
      <c r="L537" s="36" t="s">
        <v>0</v>
      </c>
      <c r="M537" s="5">
        <f>(S537+P537)+(Q537/6)</f>
        <v>0.55000000000000004</v>
      </c>
      <c r="N537" s="89">
        <v>0.51</v>
      </c>
      <c r="O537" s="90">
        <v>2.2000000000000002</v>
      </c>
      <c r="P537" s="90">
        <v>0</v>
      </c>
      <c r="Q537" s="90">
        <v>0</v>
      </c>
      <c r="R537" s="90">
        <v>0</v>
      </c>
      <c r="S537" s="111">
        <f t="shared" si="83"/>
        <v>0.55000000000000004</v>
      </c>
    </row>
    <row r="538" spans="1:19" ht="13.15" customHeight="1">
      <c r="A538" s="40">
        <f>SUBTOTAL(3,$B$18:B538)</f>
        <v>521</v>
      </c>
      <c r="B538" s="8">
        <v>696244600474</v>
      </c>
      <c r="C538" s="1" t="s">
        <v>386</v>
      </c>
      <c r="D538" s="1" t="s">
        <v>387</v>
      </c>
      <c r="E538" s="7">
        <v>2</v>
      </c>
      <c r="F538" s="31"/>
      <c r="G538" s="3">
        <v>6.31</v>
      </c>
      <c r="H538" s="3">
        <f t="shared" si="82"/>
        <v>0</v>
      </c>
      <c r="I538" s="98">
        <f t="shared" si="84"/>
        <v>6.31</v>
      </c>
      <c r="J538" s="99">
        <f t="shared" si="74"/>
        <v>0</v>
      </c>
      <c r="L538" s="36" t="s">
        <v>0</v>
      </c>
      <c r="M538" s="5">
        <f>S538+P538</f>
        <v>0.22</v>
      </c>
      <c r="N538" s="89">
        <v>0.11</v>
      </c>
      <c r="O538" s="90">
        <v>11</v>
      </c>
      <c r="P538" s="90">
        <v>0</v>
      </c>
      <c r="Q538" s="90">
        <v>0</v>
      </c>
      <c r="R538" s="90">
        <v>0</v>
      </c>
      <c r="S538" s="111">
        <f t="shared" si="83"/>
        <v>0.22</v>
      </c>
    </row>
    <row r="539" spans="1:19" ht="13.15" customHeight="1">
      <c r="A539" s="40">
        <f>SUBTOTAL(3,$B$18:B539)</f>
        <v>522</v>
      </c>
      <c r="B539" s="8">
        <v>696244600061</v>
      </c>
      <c r="C539" s="1" t="s">
        <v>36</v>
      </c>
      <c r="D539" s="1" t="s">
        <v>35</v>
      </c>
      <c r="E539" s="7">
        <v>25</v>
      </c>
      <c r="F539" s="31"/>
      <c r="G539" s="3">
        <v>30.56</v>
      </c>
      <c r="H539" s="3">
        <f t="shared" si="82"/>
        <v>0</v>
      </c>
      <c r="I539" s="98">
        <f t="shared" si="84"/>
        <v>30.56</v>
      </c>
      <c r="J539" s="99">
        <f t="shared" si="74"/>
        <v>0</v>
      </c>
      <c r="K539" s="87"/>
      <c r="L539" s="36" t="s">
        <v>0</v>
      </c>
      <c r="M539" s="5">
        <f>(S539+P539)+(Q539/6)</f>
        <v>0.25</v>
      </c>
      <c r="N539" s="89">
        <v>0.25</v>
      </c>
      <c r="O539" s="90">
        <v>1</v>
      </c>
      <c r="P539" s="90">
        <v>0</v>
      </c>
      <c r="Q539" s="90">
        <v>0</v>
      </c>
      <c r="R539" s="90">
        <v>0</v>
      </c>
      <c r="S539" s="111">
        <f t="shared" si="83"/>
        <v>0.25</v>
      </c>
    </row>
    <row r="540" spans="1:19" ht="13.15" customHeight="1">
      <c r="A540" s="40">
        <f>SUBTOTAL(3,$B$18:B540)</f>
        <v>523</v>
      </c>
      <c r="B540" s="8">
        <v>696244600214</v>
      </c>
      <c r="C540" s="1" t="s">
        <v>34</v>
      </c>
      <c r="D540" s="1" t="s">
        <v>33</v>
      </c>
      <c r="E540" s="7">
        <v>2</v>
      </c>
      <c r="F540" s="31"/>
      <c r="G540" s="3">
        <v>3.13</v>
      </c>
      <c r="H540" s="3">
        <f t="shared" si="82"/>
        <v>0</v>
      </c>
      <c r="I540" s="98">
        <f t="shared" si="84"/>
        <v>3.13</v>
      </c>
      <c r="J540" s="99">
        <f t="shared" si="74"/>
        <v>0</v>
      </c>
      <c r="L540" s="36" t="s">
        <v>0</v>
      </c>
      <c r="M540" s="5">
        <f>S540+P540</f>
        <v>0.12</v>
      </c>
      <c r="N540" s="89">
        <v>0.06</v>
      </c>
      <c r="O540" s="90">
        <v>6</v>
      </c>
      <c r="P540" s="90">
        <v>0</v>
      </c>
      <c r="Q540" s="90">
        <v>0</v>
      </c>
      <c r="R540" s="90">
        <v>0</v>
      </c>
      <c r="S540" s="111">
        <f t="shared" si="83"/>
        <v>0.12</v>
      </c>
    </row>
    <row r="541" spans="1:19" ht="13.15" customHeight="1">
      <c r="A541" s="40">
        <f>SUBTOTAL(3,$B$18:B541)</f>
        <v>524</v>
      </c>
      <c r="B541" s="8">
        <v>696244600078</v>
      </c>
      <c r="C541" s="1" t="s">
        <v>32</v>
      </c>
      <c r="D541" s="1" t="s">
        <v>31</v>
      </c>
      <c r="E541" s="7">
        <v>25</v>
      </c>
      <c r="F541" s="31"/>
      <c r="G541" s="3">
        <v>74.069999999999993</v>
      </c>
      <c r="H541" s="3">
        <f t="shared" si="82"/>
        <v>0</v>
      </c>
      <c r="I541" s="98">
        <f t="shared" si="84"/>
        <v>74.069999999999993</v>
      </c>
      <c r="J541" s="99">
        <f t="shared" si="74"/>
        <v>0</v>
      </c>
      <c r="K541" s="87"/>
      <c r="L541" s="36" t="s">
        <v>0</v>
      </c>
      <c r="M541" s="5">
        <f>(S541+P541)+(Q541/6)</f>
        <v>0.55000000000000004</v>
      </c>
      <c r="N541" s="89">
        <v>0.51</v>
      </c>
      <c r="O541" s="90">
        <v>2.2000000000000002</v>
      </c>
      <c r="P541" s="90">
        <v>0</v>
      </c>
      <c r="Q541" s="90">
        <v>0</v>
      </c>
      <c r="R541" s="90">
        <v>0</v>
      </c>
      <c r="S541" s="111">
        <f t="shared" si="83"/>
        <v>0.55000000000000004</v>
      </c>
    </row>
    <row r="542" spans="1:19" ht="13.15" customHeight="1">
      <c r="A542" s="40">
        <f>SUBTOTAL(3,$B$18:B542)</f>
        <v>525</v>
      </c>
      <c r="B542" s="8">
        <v>696244600221</v>
      </c>
      <c r="C542" s="1" t="s">
        <v>30</v>
      </c>
      <c r="D542" s="1" t="s">
        <v>29</v>
      </c>
      <c r="E542" s="7">
        <v>2</v>
      </c>
      <c r="F542" s="31"/>
      <c r="G542" s="3">
        <v>6.31</v>
      </c>
      <c r="H542" s="3">
        <f t="shared" si="82"/>
        <v>0</v>
      </c>
      <c r="I542" s="98">
        <f t="shared" si="84"/>
        <v>6.31</v>
      </c>
      <c r="J542" s="99">
        <f t="shared" si="74"/>
        <v>0</v>
      </c>
      <c r="K542" s="87"/>
      <c r="L542" s="36" t="s">
        <v>0</v>
      </c>
      <c r="M542" s="5">
        <f>S542+P542</f>
        <v>0.22</v>
      </c>
      <c r="N542" s="89">
        <v>0.11</v>
      </c>
      <c r="O542" s="90">
        <v>11</v>
      </c>
      <c r="P542" s="90">
        <v>0</v>
      </c>
      <c r="Q542" s="90">
        <v>0</v>
      </c>
      <c r="R542" s="90">
        <v>0</v>
      </c>
      <c r="S542" s="111">
        <f t="shared" si="83"/>
        <v>0.22</v>
      </c>
    </row>
    <row r="543" spans="1:19" ht="13.15" customHeight="1">
      <c r="A543" s="40">
        <f>SUBTOTAL(3,$B$18:B543)</f>
        <v>526</v>
      </c>
      <c r="B543" s="8">
        <v>696244600085</v>
      </c>
      <c r="C543" s="1" t="s">
        <v>28</v>
      </c>
      <c r="D543" s="1" t="s">
        <v>27</v>
      </c>
      <c r="E543" s="7">
        <v>25</v>
      </c>
      <c r="F543" s="31"/>
      <c r="G543" s="3">
        <v>87.02</v>
      </c>
      <c r="H543" s="3">
        <f t="shared" si="82"/>
        <v>0</v>
      </c>
      <c r="I543" s="98">
        <f t="shared" si="84"/>
        <v>87.02</v>
      </c>
      <c r="J543" s="99">
        <f t="shared" si="74"/>
        <v>0</v>
      </c>
      <c r="K543" s="87"/>
      <c r="L543" s="36" t="s">
        <v>0</v>
      </c>
      <c r="M543" s="5">
        <f>(S543+P543)+(Q543/6)</f>
        <v>0.75</v>
      </c>
      <c r="N543" s="89">
        <v>0.73</v>
      </c>
      <c r="O543" s="90">
        <v>3</v>
      </c>
      <c r="P543" s="90">
        <v>0</v>
      </c>
      <c r="Q543" s="90">
        <v>0</v>
      </c>
      <c r="R543" s="90">
        <v>0</v>
      </c>
      <c r="S543" s="111">
        <f t="shared" si="83"/>
        <v>0.75</v>
      </c>
    </row>
    <row r="544" spans="1:19" ht="13.15" customHeight="1">
      <c r="A544" s="40">
        <f>SUBTOTAL(3,$B$18:B544)</f>
        <v>527</v>
      </c>
      <c r="B544" s="8">
        <v>696244600238</v>
      </c>
      <c r="C544" s="1" t="s">
        <v>26</v>
      </c>
      <c r="D544" s="1" t="s">
        <v>25</v>
      </c>
      <c r="E544" s="7">
        <v>2</v>
      </c>
      <c r="F544" s="31"/>
      <c r="G544" s="3">
        <v>7.87</v>
      </c>
      <c r="H544" s="3">
        <f t="shared" si="82"/>
        <v>0</v>
      </c>
      <c r="I544" s="98">
        <f t="shared" si="84"/>
        <v>7.87</v>
      </c>
      <c r="J544" s="99">
        <f t="shared" si="74"/>
        <v>0</v>
      </c>
      <c r="K544" s="87"/>
      <c r="L544" s="36" t="s">
        <v>0</v>
      </c>
      <c r="M544" s="5">
        <f>S544+P544</f>
        <v>0.3</v>
      </c>
      <c r="N544" s="89">
        <v>0.15</v>
      </c>
      <c r="O544" s="90">
        <v>15</v>
      </c>
      <c r="P544" s="90">
        <v>0</v>
      </c>
      <c r="Q544" s="90">
        <v>0</v>
      </c>
      <c r="R544" s="90">
        <v>0</v>
      </c>
      <c r="S544" s="111">
        <f t="shared" si="83"/>
        <v>0.3</v>
      </c>
    </row>
    <row r="545" spans="1:32" ht="13.15" customHeight="1">
      <c r="A545" s="40">
        <f>SUBTOTAL(3,$B$18:B545)</f>
        <v>528</v>
      </c>
      <c r="B545" s="8">
        <v>696244600597</v>
      </c>
      <c r="C545" s="1" t="s">
        <v>466</v>
      </c>
      <c r="D545" s="1" t="s">
        <v>470</v>
      </c>
      <c r="E545" s="7">
        <v>2</v>
      </c>
      <c r="F545" s="31"/>
      <c r="G545" s="3">
        <v>13.4</v>
      </c>
      <c r="H545" s="3">
        <f t="shared" si="82"/>
        <v>0</v>
      </c>
      <c r="I545" s="98">
        <f t="shared" si="84"/>
        <v>13.4</v>
      </c>
      <c r="J545" s="99">
        <f t="shared" si="74"/>
        <v>0</v>
      </c>
      <c r="K545" s="87"/>
      <c r="L545" s="36" t="s">
        <v>0</v>
      </c>
      <c r="M545" s="5">
        <f>S545+P545</f>
        <v>0.3</v>
      </c>
      <c r="N545" s="89">
        <v>0.15</v>
      </c>
      <c r="O545" s="90">
        <v>15</v>
      </c>
      <c r="P545" s="90">
        <v>0</v>
      </c>
      <c r="Q545" s="90">
        <v>0</v>
      </c>
      <c r="R545" s="90">
        <v>0</v>
      </c>
      <c r="S545" s="111">
        <f t="shared" si="83"/>
        <v>0.3</v>
      </c>
    </row>
    <row r="546" spans="1:32" ht="13.15" customHeight="1">
      <c r="A546" s="40">
        <f>SUBTOTAL(3,$B$18:B546)</f>
        <v>529</v>
      </c>
      <c r="B546" s="8">
        <v>696244600092</v>
      </c>
      <c r="C546" s="1" t="s">
        <v>24</v>
      </c>
      <c r="D546" s="1" t="s">
        <v>23</v>
      </c>
      <c r="E546" s="7">
        <v>25</v>
      </c>
      <c r="F546" s="31"/>
      <c r="G546" s="3">
        <v>30.56</v>
      </c>
      <c r="H546" s="3">
        <f t="shared" si="82"/>
        <v>0</v>
      </c>
      <c r="I546" s="98">
        <f t="shared" si="84"/>
        <v>30.56</v>
      </c>
      <c r="J546" s="99">
        <f t="shared" si="74"/>
        <v>0</v>
      </c>
      <c r="K546" s="87"/>
      <c r="L546" s="36" t="s">
        <v>0</v>
      </c>
      <c r="M546" s="5">
        <f>(S546+P546)+(Q546/6)</f>
        <v>0.3</v>
      </c>
      <c r="N546" s="89">
        <v>0.28999999999999998</v>
      </c>
      <c r="O546" s="90">
        <v>1.2</v>
      </c>
      <c r="P546" s="90">
        <v>0</v>
      </c>
      <c r="Q546" s="90">
        <v>0</v>
      </c>
      <c r="R546" s="90">
        <v>0</v>
      </c>
      <c r="S546" s="111">
        <f t="shared" si="83"/>
        <v>0.3</v>
      </c>
    </row>
    <row r="547" spans="1:32" ht="13.15" customHeight="1">
      <c r="A547" s="40">
        <f>SUBTOTAL(3,$B$18:B547)</f>
        <v>530</v>
      </c>
      <c r="B547" s="8">
        <v>696244600245</v>
      </c>
      <c r="C547" s="1" t="s">
        <v>22</v>
      </c>
      <c r="D547" s="1" t="s">
        <v>21</v>
      </c>
      <c r="E547" s="7">
        <v>2</v>
      </c>
      <c r="F547" s="31"/>
      <c r="G547" s="3">
        <v>3.13</v>
      </c>
      <c r="H547" s="3">
        <f t="shared" si="82"/>
        <v>0</v>
      </c>
      <c r="I547" s="98">
        <f t="shared" si="84"/>
        <v>3.13</v>
      </c>
      <c r="J547" s="99">
        <f t="shared" si="74"/>
        <v>0</v>
      </c>
      <c r="K547" s="87"/>
      <c r="L547" s="36" t="s">
        <v>0</v>
      </c>
      <c r="M547" s="5">
        <f>S547+P547</f>
        <v>0.12</v>
      </c>
      <c r="N547" s="89">
        <v>0.06</v>
      </c>
      <c r="O547" s="90">
        <v>6</v>
      </c>
      <c r="P547" s="90">
        <v>0</v>
      </c>
      <c r="Q547" s="90">
        <v>0</v>
      </c>
      <c r="R547" s="90">
        <v>0</v>
      </c>
      <c r="S547" s="111">
        <f t="shared" si="83"/>
        <v>0.12</v>
      </c>
    </row>
    <row r="548" spans="1:32" ht="13.15" customHeight="1">
      <c r="A548" s="40">
        <f>SUBTOTAL(3,$B$18:B548)</f>
        <v>531</v>
      </c>
      <c r="B548" s="8">
        <v>696244600108</v>
      </c>
      <c r="C548" s="1" t="s">
        <v>20</v>
      </c>
      <c r="D548" s="1" t="s">
        <v>19</v>
      </c>
      <c r="E548" s="7">
        <v>25</v>
      </c>
      <c r="F548" s="31"/>
      <c r="G548" s="3">
        <v>74.069999999999993</v>
      </c>
      <c r="H548" s="3">
        <f t="shared" si="82"/>
        <v>0</v>
      </c>
      <c r="I548" s="98">
        <f t="shared" si="84"/>
        <v>74.069999999999993</v>
      </c>
      <c r="J548" s="99">
        <f t="shared" si="74"/>
        <v>0</v>
      </c>
      <c r="K548" s="87"/>
      <c r="L548" s="36" t="s">
        <v>0</v>
      </c>
      <c r="M548" s="5">
        <f>(S548+P548)+(Q548/6)</f>
        <v>0.6</v>
      </c>
      <c r="N548" s="89">
        <v>0.61</v>
      </c>
      <c r="O548" s="90">
        <v>2.4</v>
      </c>
      <c r="P548" s="90">
        <v>0</v>
      </c>
      <c r="Q548" s="90">
        <v>0</v>
      </c>
      <c r="R548" s="90">
        <v>0</v>
      </c>
      <c r="S548" s="111">
        <f t="shared" si="83"/>
        <v>0.6</v>
      </c>
    </row>
    <row r="549" spans="1:32" ht="13.15" customHeight="1">
      <c r="A549" s="40">
        <f>SUBTOTAL(3,$B$18:B549)</f>
        <v>532</v>
      </c>
      <c r="B549" s="8">
        <v>696244600252</v>
      </c>
      <c r="C549" s="1" t="s">
        <v>18</v>
      </c>
      <c r="D549" s="1" t="s">
        <v>17</v>
      </c>
      <c r="E549" s="7">
        <v>2</v>
      </c>
      <c r="F549" s="31"/>
      <c r="G549" s="3">
        <v>6.31</v>
      </c>
      <c r="H549" s="3">
        <f t="shared" si="82"/>
        <v>0</v>
      </c>
      <c r="I549" s="98">
        <f t="shared" si="84"/>
        <v>6.31</v>
      </c>
      <c r="J549" s="99">
        <f t="shared" si="74"/>
        <v>0</v>
      </c>
      <c r="K549" s="87"/>
      <c r="L549" s="36" t="s">
        <v>0</v>
      </c>
      <c r="M549" s="5">
        <f>S549+P549</f>
        <v>0.22</v>
      </c>
      <c r="N549" s="89">
        <v>0.11</v>
      </c>
      <c r="O549" s="90">
        <v>11</v>
      </c>
      <c r="P549" s="90">
        <v>0</v>
      </c>
      <c r="Q549" s="90">
        <v>0</v>
      </c>
      <c r="R549" s="90">
        <v>0</v>
      </c>
      <c r="S549" s="111">
        <f t="shared" si="83"/>
        <v>0.22</v>
      </c>
    </row>
    <row r="550" spans="1:32" ht="13.15" customHeight="1">
      <c r="A550" s="40">
        <f>SUBTOTAL(3,$B$18:B550)</f>
        <v>533</v>
      </c>
      <c r="B550" s="8">
        <v>696244600115</v>
      </c>
      <c r="C550" s="1" t="s">
        <v>16</v>
      </c>
      <c r="D550" s="1" t="s">
        <v>15</v>
      </c>
      <c r="E550" s="7">
        <v>25</v>
      </c>
      <c r="F550" s="31"/>
      <c r="G550" s="3">
        <v>87.02</v>
      </c>
      <c r="H550" s="3">
        <f t="shared" si="82"/>
        <v>0</v>
      </c>
      <c r="I550" s="98">
        <f t="shared" si="84"/>
        <v>87.02</v>
      </c>
      <c r="J550" s="99">
        <f t="shared" si="74"/>
        <v>0</v>
      </c>
      <c r="K550" s="87"/>
      <c r="L550" s="36" t="s">
        <v>0</v>
      </c>
      <c r="M550" s="5">
        <f>(S550+P550)+(Q550/6)</f>
        <v>0.90000000000000013</v>
      </c>
      <c r="N550" s="89">
        <v>0.91</v>
      </c>
      <c r="O550" s="90">
        <v>3.6</v>
      </c>
      <c r="P550" s="90">
        <v>0</v>
      </c>
      <c r="Q550" s="90">
        <v>0</v>
      </c>
      <c r="R550" s="90">
        <v>0</v>
      </c>
      <c r="S550" s="111">
        <f t="shared" si="83"/>
        <v>0.90000000000000013</v>
      </c>
    </row>
    <row r="551" spans="1:32" ht="12.75">
      <c r="A551" s="40">
        <f>SUBTOTAL(3,$B$18:B551)</f>
        <v>534</v>
      </c>
      <c r="B551" s="8">
        <v>696244600269</v>
      </c>
      <c r="C551" s="1" t="s">
        <v>14</v>
      </c>
      <c r="D551" s="1" t="s">
        <v>13</v>
      </c>
      <c r="E551" s="7">
        <v>2</v>
      </c>
      <c r="F551" s="31"/>
      <c r="G551" s="3">
        <v>7.87</v>
      </c>
      <c r="H551" s="3">
        <f t="shared" si="82"/>
        <v>0</v>
      </c>
      <c r="I551" s="98">
        <f t="shared" si="84"/>
        <v>7.87</v>
      </c>
      <c r="J551" s="99">
        <f t="shared" si="74"/>
        <v>0</v>
      </c>
      <c r="K551" s="87"/>
      <c r="L551" s="36" t="s">
        <v>0</v>
      </c>
      <c r="M551" s="5">
        <f>S551+P551</f>
        <v>0.3</v>
      </c>
      <c r="N551" s="89">
        <v>0.15</v>
      </c>
      <c r="O551" s="90">
        <v>15</v>
      </c>
      <c r="P551" s="90">
        <v>0</v>
      </c>
      <c r="Q551" s="90">
        <v>0</v>
      </c>
      <c r="R551" s="90">
        <v>0</v>
      </c>
      <c r="S551" s="111">
        <f t="shared" si="83"/>
        <v>0.3</v>
      </c>
    </row>
    <row r="552" spans="1:32" ht="13.15" customHeight="1">
      <c r="A552" s="40">
        <f>SUBTOTAL(3,$B$18:B552)</f>
        <v>535</v>
      </c>
      <c r="B552" s="8">
        <v>696244600658</v>
      </c>
      <c r="C552" s="1" t="s">
        <v>467</v>
      </c>
      <c r="D552" s="1" t="s">
        <v>471</v>
      </c>
      <c r="E552" s="7">
        <v>2</v>
      </c>
      <c r="F552" s="31"/>
      <c r="G552" s="3">
        <v>13.4</v>
      </c>
      <c r="H552" s="3">
        <f t="shared" si="82"/>
        <v>0</v>
      </c>
      <c r="I552" s="98">
        <f t="shared" si="84"/>
        <v>13.4</v>
      </c>
      <c r="J552" s="99">
        <f t="shared" si="74"/>
        <v>0</v>
      </c>
      <c r="K552" s="87"/>
      <c r="L552" s="36" t="s">
        <v>0</v>
      </c>
      <c r="M552" s="5">
        <f>S552+P552</f>
        <v>0.3</v>
      </c>
      <c r="N552" s="89">
        <v>0.15</v>
      </c>
      <c r="O552" s="90">
        <v>15</v>
      </c>
      <c r="P552" s="90">
        <v>0</v>
      </c>
      <c r="Q552" s="90">
        <v>0</v>
      </c>
      <c r="R552" s="90">
        <v>0</v>
      </c>
      <c r="S552" s="111">
        <f t="shared" si="83"/>
        <v>0.3</v>
      </c>
    </row>
    <row r="553" spans="1:32" ht="13.15" customHeight="1">
      <c r="A553" s="40">
        <f>SUBTOTAL(3,$B$18:B553)</f>
        <v>536</v>
      </c>
      <c r="B553" s="8">
        <v>696244600122</v>
      </c>
      <c r="C553" s="1" t="s">
        <v>12</v>
      </c>
      <c r="D553" s="1" t="s">
        <v>11</v>
      </c>
      <c r="E553" s="7">
        <v>25</v>
      </c>
      <c r="F553" s="31"/>
      <c r="G553" s="3">
        <v>30.56</v>
      </c>
      <c r="H553" s="3">
        <f t="shared" si="82"/>
        <v>0</v>
      </c>
      <c r="I553" s="98">
        <f t="shared" si="84"/>
        <v>30.56</v>
      </c>
      <c r="J553" s="99">
        <f t="shared" si="74"/>
        <v>0</v>
      </c>
      <c r="K553" s="87"/>
      <c r="L553" s="36" t="s">
        <v>0</v>
      </c>
      <c r="M553" s="5">
        <f>(S553+P553)+(Q553/6)</f>
        <v>0.35</v>
      </c>
      <c r="N553" s="89">
        <v>0.32</v>
      </c>
      <c r="O553" s="90">
        <v>1.4</v>
      </c>
      <c r="P553" s="90">
        <v>0</v>
      </c>
      <c r="Q553" s="90">
        <v>0</v>
      </c>
      <c r="R553" s="90">
        <v>0</v>
      </c>
      <c r="S553" s="111">
        <f t="shared" si="83"/>
        <v>0.35</v>
      </c>
    </row>
    <row r="554" spans="1:32" ht="13.15" customHeight="1">
      <c r="A554" s="40">
        <f>SUBTOTAL(3,$B$18:B554)</f>
        <v>537</v>
      </c>
      <c r="B554" s="8">
        <v>696244600276</v>
      </c>
      <c r="C554" s="1" t="s">
        <v>10</v>
      </c>
      <c r="D554" s="1" t="s">
        <v>9</v>
      </c>
      <c r="E554" s="7">
        <v>2</v>
      </c>
      <c r="F554" s="31"/>
      <c r="G554" s="3">
        <v>3.13</v>
      </c>
      <c r="H554" s="3">
        <f t="shared" si="82"/>
        <v>0</v>
      </c>
      <c r="I554" s="98">
        <f t="shared" si="84"/>
        <v>3.13</v>
      </c>
      <c r="J554" s="99">
        <f t="shared" si="74"/>
        <v>0</v>
      </c>
      <c r="K554" s="87"/>
      <c r="L554" s="36" t="s">
        <v>0</v>
      </c>
      <c r="M554" s="5">
        <f>S554+P554</f>
        <v>0.12</v>
      </c>
      <c r="N554" s="89">
        <v>0.06</v>
      </c>
      <c r="O554" s="90">
        <v>6</v>
      </c>
      <c r="P554" s="90">
        <v>0</v>
      </c>
      <c r="Q554" s="90">
        <v>0</v>
      </c>
      <c r="R554" s="90">
        <v>0</v>
      </c>
      <c r="S554" s="111">
        <f t="shared" si="83"/>
        <v>0.12</v>
      </c>
      <c r="AF554" s="3"/>
    </row>
    <row r="555" spans="1:32" ht="12.75">
      <c r="A555" s="40">
        <f>SUBTOTAL(3,$B$18:B555)</f>
        <v>538</v>
      </c>
      <c r="B555" s="8">
        <v>696244600139</v>
      </c>
      <c r="C555" s="1" t="s">
        <v>8</v>
      </c>
      <c r="D555" s="1" t="s">
        <v>7</v>
      </c>
      <c r="E555" s="7">
        <v>25</v>
      </c>
      <c r="F555" s="31"/>
      <c r="G555" s="3">
        <v>74.069999999999993</v>
      </c>
      <c r="H555" s="3">
        <f t="shared" si="82"/>
        <v>0</v>
      </c>
      <c r="I555" s="98">
        <f t="shared" si="84"/>
        <v>74.069999999999993</v>
      </c>
      <c r="J555" s="99">
        <f t="shared" si="74"/>
        <v>0</v>
      </c>
      <c r="K555" s="87"/>
      <c r="L555" s="36" t="s">
        <v>0</v>
      </c>
      <c r="M555" s="5">
        <f>(S555+P555)+(Q555/6)</f>
        <v>0.63</v>
      </c>
      <c r="N555" s="89">
        <v>0.63</v>
      </c>
      <c r="O555" s="90">
        <v>2.52</v>
      </c>
      <c r="P555" s="90">
        <v>0</v>
      </c>
      <c r="Q555" s="90">
        <v>0</v>
      </c>
      <c r="R555" s="90">
        <v>0</v>
      </c>
      <c r="S555" s="111">
        <f t="shared" si="83"/>
        <v>0.63</v>
      </c>
    </row>
    <row r="556" spans="1:32" ht="12.75">
      <c r="A556" s="40">
        <f>SUBTOTAL(3,$B$18:B556)</f>
        <v>539</v>
      </c>
      <c r="B556" s="8">
        <v>696244600283</v>
      </c>
      <c r="C556" s="1" t="s">
        <v>6</v>
      </c>
      <c r="D556" s="1" t="s">
        <v>5</v>
      </c>
      <c r="E556" s="7">
        <v>2</v>
      </c>
      <c r="F556" s="31"/>
      <c r="G556" s="3">
        <v>6.31</v>
      </c>
      <c r="H556" s="3">
        <f t="shared" si="82"/>
        <v>0</v>
      </c>
      <c r="I556" s="98">
        <f t="shared" si="84"/>
        <v>6.31</v>
      </c>
      <c r="J556" s="99">
        <f t="shared" si="74"/>
        <v>0</v>
      </c>
      <c r="K556" s="87"/>
      <c r="L556" s="36" t="s">
        <v>0</v>
      </c>
      <c r="M556" s="5">
        <f>S556+P556</f>
        <v>0.22</v>
      </c>
      <c r="N556" s="89">
        <v>0.11</v>
      </c>
      <c r="O556" s="90">
        <v>11</v>
      </c>
      <c r="P556" s="90">
        <v>0</v>
      </c>
      <c r="Q556" s="90">
        <v>0</v>
      </c>
      <c r="R556" s="90">
        <v>0</v>
      </c>
      <c r="S556" s="111">
        <f t="shared" si="83"/>
        <v>0.22</v>
      </c>
    </row>
    <row r="557" spans="1:32" ht="12.75">
      <c r="A557" s="40">
        <f>SUBTOTAL(3,$B$18:B557)</f>
        <v>540</v>
      </c>
      <c r="B557" s="8">
        <v>696244600146</v>
      </c>
      <c r="C557" s="1" t="s">
        <v>4</v>
      </c>
      <c r="D557" s="1" t="s">
        <v>3</v>
      </c>
      <c r="E557" s="7">
        <v>25</v>
      </c>
      <c r="F557" s="31"/>
      <c r="G557" s="3">
        <v>87.02</v>
      </c>
      <c r="H557" s="3">
        <f t="shared" si="82"/>
        <v>0</v>
      </c>
      <c r="I557" s="98">
        <f t="shared" si="84"/>
        <v>87.02</v>
      </c>
      <c r="J557" s="99">
        <f t="shared" ref="J557:J564" si="85">H557+(H557*$E$15)</f>
        <v>0</v>
      </c>
      <c r="K557" s="87"/>
      <c r="L557" s="36" t="s">
        <v>0</v>
      </c>
      <c r="M557" s="5">
        <f>(S557+P557)+(Q557/6)</f>
        <v>0.90000000000000013</v>
      </c>
      <c r="N557" s="89">
        <v>0.94</v>
      </c>
      <c r="O557" s="90">
        <v>3.6</v>
      </c>
      <c r="P557" s="90">
        <v>0</v>
      </c>
      <c r="Q557" s="90">
        <v>0</v>
      </c>
      <c r="R557" s="90">
        <v>0</v>
      </c>
      <c r="S557" s="111">
        <f t="shared" si="83"/>
        <v>0.90000000000000013</v>
      </c>
    </row>
    <row r="558" spans="1:32" ht="12.75">
      <c r="A558" s="40">
        <f>SUBTOTAL(3,$B$18:B558)</f>
        <v>541</v>
      </c>
      <c r="B558" s="8">
        <v>696244600290</v>
      </c>
      <c r="C558" s="1" t="s">
        <v>2</v>
      </c>
      <c r="D558" s="1" t="s">
        <v>1</v>
      </c>
      <c r="E558" s="7">
        <v>2</v>
      </c>
      <c r="F558" s="31"/>
      <c r="G558" s="3">
        <v>7.87</v>
      </c>
      <c r="H558" s="3">
        <f t="shared" si="82"/>
        <v>0</v>
      </c>
      <c r="I558" s="98">
        <f t="shared" si="84"/>
        <v>7.87</v>
      </c>
      <c r="J558" s="99">
        <f t="shared" si="85"/>
        <v>0</v>
      </c>
      <c r="K558" s="87"/>
      <c r="L558" s="36" t="s">
        <v>0</v>
      </c>
      <c r="M558" s="5">
        <f>S558+P558</f>
        <v>0.3</v>
      </c>
      <c r="N558" s="89">
        <v>0.15</v>
      </c>
      <c r="O558" s="90">
        <v>15</v>
      </c>
      <c r="P558" s="90">
        <v>0</v>
      </c>
      <c r="Q558" s="90">
        <v>0</v>
      </c>
      <c r="R558" s="90">
        <v>0</v>
      </c>
      <c r="S558" s="111">
        <f t="shared" si="83"/>
        <v>0.3</v>
      </c>
    </row>
    <row r="559" spans="1:32" ht="12.75">
      <c r="A559" s="40">
        <f>SUBTOTAL(3,$B$18:B559)</f>
        <v>542</v>
      </c>
      <c r="B559" s="11" t="s">
        <v>1089</v>
      </c>
      <c r="C559" s="9"/>
      <c r="D559" s="9"/>
      <c r="E559" s="10"/>
      <c r="F559" s="9"/>
      <c r="G559" s="37"/>
      <c r="H559" s="37"/>
      <c r="I559" s="128"/>
      <c r="J559" s="129"/>
      <c r="K559" s="130"/>
      <c r="L559" s="41"/>
      <c r="M559" s="41"/>
      <c r="N559" s="89"/>
      <c r="P559" s="90"/>
      <c r="Q559" s="90"/>
      <c r="R559" s="90"/>
      <c r="S559" s="111"/>
    </row>
    <row r="560" spans="1:32" ht="12.75">
      <c r="A560" s="40">
        <f>SUBTOTAL(3,$B$18:B560)</f>
        <v>543</v>
      </c>
      <c r="B560" s="8">
        <v>696244601150</v>
      </c>
      <c r="C560" s="1" t="s">
        <v>1090</v>
      </c>
      <c r="D560" s="69" t="s">
        <v>1091</v>
      </c>
      <c r="E560" s="73">
        <v>2</v>
      </c>
      <c r="F560" s="82"/>
      <c r="G560" s="71">
        <v>8.91</v>
      </c>
      <c r="H560" s="71">
        <f t="shared" ref="H560" si="86">(ROUND(G560*(1-$E$5)*(1-$G$5)*(1-$H$5),2)*F560)</f>
        <v>0</v>
      </c>
      <c r="I560" s="98">
        <f t="shared" si="84"/>
        <v>8.91</v>
      </c>
      <c r="J560" s="99">
        <f t="shared" ref="J560" si="87">H560+(H560*$E$15)</f>
        <v>0</v>
      </c>
      <c r="K560" s="131"/>
      <c r="L560" s="83" t="s">
        <v>1077</v>
      </c>
      <c r="M560" s="5"/>
      <c r="N560" s="89"/>
      <c r="P560" s="90"/>
      <c r="Q560" s="90"/>
      <c r="R560" s="90"/>
      <c r="S560" s="111"/>
    </row>
    <row r="561" spans="1:26" ht="12.75">
      <c r="A561" s="40">
        <f>SUBTOTAL(3,$B$18:B561)</f>
        <v>544</v>
      </c>
      <c r="B561" s="11" t="s">
        <v>453</v>
      </c>
      <c r="C561" s="9"/>
      <c r="D561" s="9"/>
      <c r="E561" s="10"/>
      <c r="F561" s="9"/>
      <c r="G561" s="37"/>
      <c r="H561" s="37"/>
      <c r="I561" s="37"/>
      <c r="J561" s="37"/>
      <c r="K561" s="41"/>
      <c r="L561" s="80"/>
      <c r="M561" s="41"/>
      <c r="N561" s="41"/>
      <c r="O561" s="41"/>
      <c r="P561" s="41"/>
      <c r="Q561" s="41"/>
      <c r="R561" s="41"/>
      <c r="S561" s="114"/>
    </row>
    <row r="562" spans="1:26" ht="12.75">
      <c r="A562" s="40">
        <f>SUBTOTAL(3,$B$18:B562)</f>
        <v>545</v>
      </c>
      <c r="B562" s="8">
        <v>696244601013</v>
      </c>
      <c r="C562" s="1" t="s">
        <v>454</v>
      </c>
      <c r="D562" s="1" t="s">
        <v>455</v>
      </c>
      <c r="E562" s="7">
        <v>1</v>
      </c>
      <c r="F562" s="6"/>
      <c r="G562" s="3">
        <v>14.38</v>
      </c>
      <c r="H562" s="3">
        <f>(ROUND(G562*(1-$E$5)*(1-$G$5)*(1-$H$5),2)*F562)</f>
        <v>0</v>
      </c>
      <c r="I562" s="98">
        <f t="shared" si="84"/>
        <v>14.38</v>
      </c>
      <c r="J562" s="99">
        <f t="shared" si="85"/>
        <v>0</v>
      </c>
      <c r="K562" s="87"/>
      <c r="L562" s="36" t="s">
        <v>0</v>
      </c>
      <c r="M562" s="5">
        <f>(S562+P562)+(Q562/6)</f>
        <v>7.8E-2</v>
      </c>
      <c r="N562" s="89">
        <v>7.8E-2</v>
      </c>
      <c r="O562" s="90">
        <v>7.8</v>
      </c>
      <c r="P562" s="90">
        <v>0</v>
      </c>
      <c r="Q562" s="90">
        <v>0</v>
      </c>
      <c r="R562" s="90">
        <v>0</v>
      </c>
      <c r="S562" s="111">
        <f>O562/100*E562+R562</f>
        <v>7.8E-2</v>
      </c>
    </row>
    <row r="563" spans="1:26" ht="12.75">
      <c r="A563" s="40">
        <f>SUBTOTAL(3,$B$18:B563)</f>
        <v>546</v>
      </c>
      <c r="B563" s="8">
        <v>696244601044</v>
      </c>
      <c r="C563" s="1" t="s">
        <v>754</v>
      </c>
      <c r="D563" s="1" t="s">
        <v>755</v>
      </c>
      <c r="E563" s="7">
        <v>1</v>
      </c>
      <c r="F563" s="6"/>
      <c r="G563" s="3">
        <v>21.6</v>
      </c>
      <c r="H563" s="3">
        <f>(ROUND(G563*(1-$E$5)*(1-$G$5)*(1-$H$5),2)*F563)</f>
        <v>0</v>
      </c>
      <c r="I563" s="98">
        <f t="shared" si="84"/>
        <v>21.6</v>
      </c>
      <c r="J563" s="99">
        <f t="shared" si="85"/>
        <v>0</v>
      </c>
      <c r="K563" s="87"/>
      <c r="L563" s="36" t="s">
        <v>0</v>
      </c>
      <c r="M563" s="5">
        <f>(S563+P563)+(Q563/6)</f>
        <v>0.27800000000000002</v>
      </c>
      <c r="N563" s="89">
        <v>0.27800000000000002</v>
      </c>
      <c r="O563" s="90">
        <v>27.8</v>
      </c>
      <c r="P563" s="90">
        <v>0</v>
      </c>
      <c r="Q563" s="90">
        <v>0</v>
      </c>
      <c r="R563" s="90">
        <v>0</v>
      </c>
      <c r="S563" s="111">
        <f>O563/100*E563+R563</f>
        <v>0.27800000000000002</v>
      </c>
    </row>
    <row r="564" spans="1:26" ht="12.75">
      <c r="A564" s="40">
        <f>SUBTOTAL(3,$B$18:B564)</f>
        <v>547</v>
      </c>
      <c r="B564" s="8">
        <v>696244601075</v>
      </c>
      <c r="C564" s="1" t="s">
        <v>1039</v>
      </c>
      <c r="D564" s="59" t="s">
        <v>1040</v>
      </c>
      <c r="E564" s="91">
        <v>1</v>
      </c>
      <c r="F564" s="92"/>
      <c r="G564" s="48">
        <v>39.47</v>
      </c>
      <c r="H564" s="48">
        <f>(ROUND(G564*(1-$E$5)*(1-$G$5)*(1-$H$5),2)*F564)</f>
        <v>0</v>
      </c>
      <c r="I564" s="98">
        <f t="shared" si="84"/>
        <v>39.47</v>
      </c>
      <c r="J564" s="99">
        <f t="shared" si="85"/>
        <v>0</v>
      </c>
      <c r="L564" s="36" t="s">
        <v>0</v>
      </c>
      <c r="M564" s="5">
        <f>(S564+P564)+(Q564/6)</f>
        <v>0.39399999999999996</v>
      </c>
      <c r="N564" s="89">
        <v>0.39400000000000002</v>
      </c>
      <c r="O564" s="90">
        <v>39.4</v>
      </c>
      <c r="P564" s="90">
        <v>0</v>
      </c>
      <c r="Q564" s="90">
        <v>0</v>
      </c>
      <c r="R564" s="90">
        <v>0</v>
      </c>
      <c r="S564" s="111">
        <f>O564/100*E564+R564</f>
        <v>0.39399999999999996</v>
      </c>
      <c r="X564" s="50"/>
      <c r="Z564" s="51"/>
    </row>
    <row r="565" spans="1:26">
      <c r="L565" s="81"/>
    </row>
  </sheetData>
  <autoFilter ref="B17:X564" xr:uid="{67803278-E75E-4D19-80DC-D98ABFB0BF00}"/>
  <mergeCells count="11">
    <mergeCell ref="F15:G15"/>
    <mergeCell ref="E16:F16"/>
    <mergeCell ref="B16:D16"/>
    <mergeCell ref="A6:B6"/>
    <mergeCell ref="C6:D6"/>
    <mergeCell ref="C7:D7"/>
    <mergeCell ref="C8:D8"/>
    <mergeCell ref="C9:D9"/>
    <mergeCell ref="B14:G14"/>
    <mergeCell ref="G11:H11"/>
    <mergeCell ref="G8:H8"/>
  </mergeCells>
  <phoneticPr fontId="33" type="noConversion"/>
  <conditionalFormatting sqref="K226 K565">
    <cfRule type="containsText" dxfId="1" priority="7" operator="containsText" text="eta">
      <formula>NOT(ISERROR(SEARCH("eta",K226)))</formula>
    </cfRule>
  </conditionalFormatting>
  <conditionalFormatting sqref="L155:M172">
    <cfRule type="containsText" dxfId="0" priority="1" operator="containsText" text="eta">
      <formula>NOT(ISERROR(SEARCH("eta",L155)))</formula>
    </cfRule>
  </conditionalFormatting>
  <hyperlinks>
    <hyperlink ref="B12" r:id="rId1" xr:uid="{00000000-0004-0000-0000-000000000000}"/>
    <hyperlink ref="B16" r:id="rId2" display="https://u2fasteners.com/cdn-pricing/" xr:uid="{F73E69C5-52CA-414B-9BFD-DCEB6CB0AFAD}"/>
  </hyperlinks>
  <pageMargins left="0.35433070866141703" right="0.15748031496063" top="0.39370078740157499" bottom="0.39370078740157499" header="0.511811023622047" footer="0.118110236220472"/>
  <pageSetup scale="82" firstPageNumber="0" fitToWidth="0" fitToHeight="0" pageOrder="overThenDown" orientation="portrait" r:id="rId3"/>
  <headerFooter alignWithMargins="0">
    <oddFooter>&amp;L&amp;8Prices may be changed at any time without further notice. We do everything we can to ensure that the prices on our website and price sheets are correct, and we try to keep our prices constant.</oddFooter>
  </headerFooter>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CDN</vt:lpstr>
      <vt:lpstr>CDN!Print_Area</vt:lpstr>
      <vt:lpstr>CDN!Print_Titles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Tech</dc:creator>
  <cp:lastModifiedBy>Swen Ruhmann</cp:lastModifiedBy>
  <cp:lastPrinted>2025-11-13T00:33:17Z</cp:lastPrinted>
  <dcterms:created xsi:type="dcterms:W3CDTF">2017-04-11T19:35:05Z</dcterms:created>
  <dcterms:modified xsi:type="dcterms:W3CDTF">2026-07-29T12:06:32Z</dcterms:modified>
</cp:coreProperties>
</file>