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wenr\Desktop\NF\Pricing\U2\2026\Aug_10_USD\"/>
    </mc:Choice>
  </mc:AlternateContent>
  <xr:revisionPtr revIDLastSave="0" documentId="8_{F8FABA9A-91E4-48C3-9867-045221A804A6}" xr6:coauthVersionLast="47" xr6:coauthVersionMax="47" xr10:uidLastSave="{00000000-0000-0000-0000-000000000000}"/>
  <bookViews>
    <workbookView xWindow="25455" yWindow="-60" windowWidth="25830" windowHeight="21045" xr2:uid="{F3E25BBD-03AC-4645-8102-E3AAF93E2B8C}"/>
  </bookViews>
  <sheets>
    <sheet name="usa" sheetId="4" r:id="rId1"/>
  </sheets>
  <definedNames>
    <definedName name="_xlnm._FilterDatabase" localSheetId="0" hidden="1">usa!$B$17:$AB$562</definedName>
    <definedName name="_xlnm.Print_Area" localSheetId="0">usa!$A$1:$J$565</definedName>
    <definedName name="_xlnm.Print_Titles" localSheetId="0">usa!$17:$17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65" i="4" l="1"/>
  <c r="H565" i="4"/>
  <c r="J565" i="4" s="1"/>
  <c r="A565" i="4"/>
  <c r="H492" i="4"/>
  <c r="I491" i="4"/>
  <c r="I492" i="4"/>
  <c r="J492" i="4"/>
  <c r="A492" i="4"/>
  <c r="H491" i="4"/>
  <c r="J491" i="4" s="1"/>
  <c r="A491"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I276" i="4"/>
  <c r="I277" i="4"/>
  <c r="I278" i="4"/>
  <c r="I279" i="4"/>
  <c r="I280" i="4"/>
  <c r="I281" i="4"/>
  <c r="I282" i="4"/>
  <c r="I283" i="4"/>
  <c r="I284" i="4"/>
  <c r="I285" i="4"/>
  <c r="I286" i="4"/>
  <c r="I287" i="4"/>
  <c r="I288" i="4"/>
  <c r="I289" i="4"/>
  <c r="I290" i="4"/>
  <c r="I291" i="4"/>
  <c r="I292" i="4"/>
  <c r="I293" i="4"/>
  <c r="I294" i="4"/>
  <c r="I295" i="4"/>
  <c r="I296" i="4"/>
  <c r="I275" i="4"/>
  <c r="H296" i="4"/>
  <c r="J296" i="4" s="1"/>
  <c r="H293" i="4"/>
  <c r="J293" i="4" s="1"/>
  <c r="H290" i="4"/>
  <c r="J290" i="4" s="1"/>
  <c r="H291" i="4"/>
  <c r="J291" i="4" s="1"/>
  <c r="H286" i="4"/>
  <c r="J286" i="4" s="1"/>
  <c r="H287" i="4"/>
  <c r="J287" i="4" s="1"/>
  <c r="H278" i="4"/>
  <c r="J278" i="4" s="1"/>
  <c r="H279" i="4"/>
  <c r="J279" i="4" s="1"/>
  <c r="H280" i="4"/>
  <c r="J280" i="4" s="1"/>
  <c r="H281" i="4"/>
  <c r="J281" i="4" s="1"/>
  <c r="H282" i="4"/>
  <c r="J282" i="4" s="1"/>
  <c r="H283" i="4"/>
  <c r="J283" i="4" s="1"/>
  <c r="H284" i="4"/>
  <c r="J284" i="4" s="1"/>
  <c r="H285" i="4"/>
  <c r="J285" i="4" s="1"/>
  <c r="H275" i="4"/>
  <c r="J275" i="4" s="1"/>
  <c r="X139" i="4"/>
  <c r="S139" i="4"/>
  <c r="I139" i="4"/>
  <c r="H139" i="4"/>
  <c r="A139" i="4"/>
  <c r="X138" i="4"/>
  <c r="S138" i="4"/>
  <c r="M138" i="4" s="1"/>
  <c r="I138" i="4"/>
  <c r="H138" i="4"/>
  <c r="A138" i="4"/>
  <c r="S137" i="4"/>
  <c r="M137" i="4"/>
  <c r="I137" i="4"/>
  <c r="H137" i="4"/>
  <c r="A137"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M139" i="4" l="1"/>
  <c r="AM139" i="4" s="1"/>
  <c r="J139" i="4"/>
  <c r="AM138" i="4"/>
  <c r="J138" i="4"/>
  <c r="AM137" i="4"/>
  <c r="J137" i="4"/>
  <c r="X183" i="4"/>
  <c r="S183" i="4"/>
  <c r="AM183" i="4"/>
  <c r="I183" i="4"/>
  <c r="H183" i="4"/>
  <c r="J183" i="4" s="1"/>
  <c r="X182" i="4"/>
  <c r="S182" i="4"/>
  <c r="AM182" i="4" s="1"/>
  <c r="I182" i="4"/>
  <c r="H182" i="4"/>
  <c r="J182" i="4" s="1"/>
  <c r="S181" i="4"/>
  <c r="AM181" i="4"/>
  <c r="I181" i="4"/>
  <c r="H181" i="4"/>
  <c r="J181" i="4" s="1"/>
  <c r="X513" i="4"/>
  <c r="S513" i="4"/>
  <c r="M515" i="4" s="1"/>
  <c r="AM513" i="4" s="1"/>
  <c r="I515" i="4"/>
  <c r="H515" i="4"/>
  <c r="J515" i="4" s="1"/>
  <c r="X512" i="4"/>
  <c r="S512" i="4"/>
  <c r="M514" i="4" s="1"/>
  <c r="AM512" i="4" s="1"/>
  <c r="I514" i="4"/>
  <c r="H514" i="4"/>
  <c r="J514" i="4" s="1"/>
  <c r="S511" i="4"/>
  <c r="M513" i="4" s="1"/>
  <c r="AM511" i="4" s="1"/>
  <c r="I513" i="4"/>
  <c r="H513" i="4"/>
  <c r="J513" i="4" s="1"/>
  <c r="I560" i="4"/>
  <c r="H560" i="4"/>
  <c r="J560" i="4" s="1"/>
  <c r="S562" i="4" l="1"/>
  <c r="S262" i="4"/>
  <c r="M262" i="4" s="1"/>
  <c r="S261" i="4"/>
  <c r="M261" i="4" s="1"/>
  <c r="S260" i="4"/>
  <c r="M260" i="4" s="1"/>
  <c r="S259" i="4"/>
  <c r="M259" i="4" s="1"/>
  <c r="S258" i="4"/>
  <c r="M258" i="4" s="1"/>
  <c r="S257" i="4"/>
  <c r="M257" i="4" s="1"/>
  <c r="S256" i="4"/>
  <c r="M256" i="4" s="1"/>
  <c r="S255" i="4"/>
  <c r="M255" i="4" s="1"/>
  <c r="S254" i="4"/>
  <c r="M254" i="4" s="1"/>
  <c r="S253" i="4"/>
  <c r="M253" i="4" s="1"/>
  <c r="S252" i="4"/>
  <c r="M252" i="4" s="1"/>
  <c r="S251" i="4"/>
  <c r="M251" i="4" s="1"/>
  <c r="S250" i="4"/>
  <c r="M250" i="4" s="1"/>
  <c r="S249" i="4"/>
  <c r="M249" i="4" s="1"/>
  <c r="I250" i="4"/>
  <c r="H250" i="4"/>
  <c r="J250" i="4" s="1"/>
  <c r="I249" i="4"/>
  <c r="H249" i="4"/>
  <c r="J249" i="4" s="1"/>
  <c r="I252" i="4"/>
  <c r="H252" i="4"/>
  <c r="J252" i="4" s="1"/>
  <c r="I251" i="4"/>
  <c r="H251" i="4"/>
  <c r="J251" i="4" s="1"/>
  <c r="H247" i="4"/>
  <c r="J247" i="4" s="1"/>
  <c r="H248" i="4"/>
  <c r="J248" i="4" s="1"/>
  <c r="I247" i="4"/>
  <c r="I248" i="4"/>
  <c r="M564" i="4" l="1"/>
  <c r="A88" i="4" l="1"/>
  <c r="A91" i="4"/>
  <c r="A94" i="4"/>
  <c r="S408" i="4" l="1"/>
  <c r="S409" i="4"/>
  <c r="S407" i="4"/>
  <c r="S495" i="4"/>
  <c r="S494" i="4"/>
  <c r="S493" i="4"/>
  <c r="S492" i="4"/>
  <c r="S490" i="4"/>
  <c r="S489" i="4"/>
  <c r="S488" i="4"/>
  <c r="S487" i="4"/>
  <c r="S486" i="4"/>
  <c r="S485" i="4"/>
  <c r="X380" i="4"/>
  <c r="S380" i="4"/>
  <c r="M380" i="4" s="1"/>
  <c r="AM380" i="4" s="1"/>
  <c r="X379" i="4"/>
  <c r="S379" i="4"/>
  <c r="M379" i="4" s="1"/>
  <c r="AM379" i="4" s="1"/>
  <c r="S378" i="4"/>
  <c r="M378" i="4" s="1"/>
  <c r="AM378" i="4" s="1"/>
  <c r="I490" i="4" l="1"/>
  <c r="H490" i="4"/>
  <c r="I489" i="4"/>
  <c r="H489" i="4"/>
  <c r="J489" i="4" s="1"/>
  <c r="I488" i="4"/>
  <c r="H488" i="4"/>
  <c r="J488" i="4" s="1"/>
  <c r="I487" i="4"/>
  <c r="H487" i="4"/>
  <c r="J487" i="4" s="1"/>
  <c r="I486" i="4"/>
  <c r="H486" i="4"/>
  <c r="J486" i="4" s="1"/>
  <c r="I485" i="4"/>
  <c r="H485" i="4"/>
  <c r="J485" i="4" s="1"/>
  <c r="I497" i="4"/>
  <c r="H497" i="4"/>
  <c r="J497" i="4" s="1"/>
  <c r="I496" i="4"/>
  <c r="H496" i="4"/>
  <c r="J496" i="4" s="1"/>
  <c r="I495" i="4"/>
  <c r="H495" i="4"/>
  <c r="J495" i="4" s="1"/>
  <c r="I494" i="4"/>
  <c r="H494" i="4"/>
  <c r="J494" i="4" s="1"/>
  <c r="I322" i="4"/>
  <c r="H322" i="4"/>
  <c r="J322" i="4" s="1"/>
  <c r="I321" i="4"/>
  <c r="H321" i="4"/>
  <c r="J321" i="4" s="1"/>
  <c r="J490" i="4" l="1"/>
  <c r="J16" i="4" s="1"/>
  <c r="H14" i="4"/>
  <c r="I564" i="4"/>
  <c r="H564" i="4"/>
  <c r="J564" i="4" s="1"/>
  <c r="I409" i="4"/>
  <c r="H409" i="4"/>
  <c r="J409" i="4" s="1"/>
  <c r="I408" i="4"/>
  <c r="H408" i="4"/>
  <c r="J408" i="4" s="1"/>
  <c r="I407" i="4"/>
  <c r="H407" i="4"/>
  <c r="J407" i="4" s="1"/>
  <c r="I380" i="4"/>
  <c r="H380" i="4"/>
  <c r="J380" i="4" s="1"/>
  <c r="I379" i="4"/>
  <c r="H379" i="4"/>
  <c r="J379" i="4" s="1"/>
  <c r="I378" i="4"/>
  <c r="H378" i="4"/>
  <c r="J378" i="4" s="1"/>
  <c r="H292" i="4"/>
  <c r="J292" i="4" s="1"/>
  <c r="H289" i="4"/>
  <c r="J289" i="4" s="1"/>
  <c r="H288" i="4"/>
  <c r="J288" i="4" s="1"/>
  <c r="I262" i="4"/>
  <c r="H262" i="4"/>
  <c r="J262" i="4" s="1"/>
  <c r="I261" i="4"/>
  <c r="H261" i="4"/>
  <c r="J261" i="4" s="1"/>
  <c r="I260" i="4"/>
  <c r="H260" i="4"/>
  <c r="J260" i="4" s="1"/>
  <c r="I259" i="4"/>
  <c r="H259" i="4"/>
  <c r="J259" i="4" s="1"/>
  <c r="I258" i="4"/>
  <c r="H258" i="4"/>
  <c r="J258" i="4" s="1"/>
  <c r="I257" i="4"/>
  <c r="H257" i="4"/>
  <c r="J257" i="4" s="1"/>
  <c r="I256" i="4"/>
  <c r="H256" i="4"/>
  <c r="J256" i="4" s="1"/>
  <c r="I255" i="4"/>
  <c r="H255" i="4"/>
  <c r="J255" i="4" s="1"/>
  <c r="I254" i="4"/>
  <c r="H254" i="4"/>
  <c r="J254" i="4" s="1"/>
  <c r="I253" i="4"/>
  <c r="H253" i="4"/>
  <c r="J253" i="4" s="1"/>
  <c r="X463" i="4"/>
  <c r="X462" i="4"/>
  <c r="S463" i="4"/>
  <c r="M463" i="4" s="1"/>
  <c r="S462" i="4"/>
  <c r="M462" i="4" s="1"/>
  <c r="S461" i="4"/>
  <c r="M461" i="4" s="1"/>
  <c r="I463" i="4"/>
  <c r="H463" i="4"/>
  <c r="J463" i="4" s="1"/>
  <c r="I462" i="4"/>
  <c r="H462" i="4"/>
  <c r="J462" i="4" s="1"/>
  <c r="I461" i="4"/>
  <c r="H461" i="4"/>
  <c r="J461" i="4" s="1"/>
  <c r="X363" i="4" l="1"/>
  <c r="S363" i="4"/>
  <c r="M363" i="4" s="1"/>
  <c r="AM363" i="4" s="1"/>
  <c r="X360" i="4"/>
  <c r="S360" i="4"/>
  <c r="M360" i="4" s="1"/>
  <c r="AM360" i="4" s="1"/>
  <c r="H363" i="4"/>
  <c r="J363" i="4" s="1"/>
  <c r="I363" i="4"/>
  <c r="H360" i="4"/>
  <c r="J360" i="4" s="1"/>
  <c r="I360" i="4"/>
  <c r="I99" i="4"/>
  <c r="I97" i="4"/>
  <c r="I94" i="4"/>
  <c r="I91" i="4"/>
  <c r="I88" i="4"/>
  <c r="I232" i="4"/>
  <c r="I229" i="4"/>
  <c r="I226" i="4"/>
  <c r="I223" i="4"/>
  <c r="I220" i="4"/>
  <c r="I217" i="4"/>
  <c r="I214" i="4"/>
  <c r="I211" i="4"/>
  <c r="I208" i="4"/>
  <c r="I205" i="4"/>
  <c r="I202" i="4"/>
  <c r="I199" i="4"/>
  <c r="I196" i="4"/>
  <c r="I193" i="4"/>
  <c r="I190" i="4"/>
  <c r="I187" i="4"/>
  <c r="I180" i="4"/>
  <c r="I176" i="4"/>
  <c r="I563" i="4"/>
  <c r="I562" i="4"/>
  <c r="I558" i="4"/>
  <c r="I557" i="4"/>
  <c r="I556" i="4"/>
  <c r="I555" i="4"/>
  <c r="I554" i="4"/>
  <c r="I553" i="4"/>
  <c r="I552" i="4"/>
  <c r="I551" i="4"/>
  <c r="I550" i="4"/>
  <c r="I549" i="4"/>
  <c r="I548" i="4"/>
  <c r="I547" i="4"/>
  <c r="I546" i="4"/>
  <c r="I545" i="4"/>
  <c r="I544" i="4"/>
  <c r="I543" i="4"/>
  <c r="I542" i="4"/>
  <c r="I541" i="4"/>
  <c r="I540" i="4"/>
  <c r="I539" i="4"/>
  <c r="I538" i="4"/>
  <c r="I537" i="4"/>
  <c r="I536" i="4"/>
  <c r="I535" i="4"/>
  <c r="I534" i="4"/>
  <c r="I533" i="4"/>
  <c r="I532" i="4"/>
  <c r="I531" i="4"/>
  <c r="I530" i="4"/>
  <c r="I529" i="4"/>
  <c r="I528" i="4"/>
  <c r="I527" i="4"/>
  <c r="I526" i="4"/>
  <c r="I525" i="4"/>
  <c r="I524" i="4"/>
  <c r="I523" i="4"/>
  <c r="I522" i="4"/>
  <c r="I521" i="4"/>
  <c r="I519" i="4"/>
  <c r="I518" i="4"/>
  <c r="I517" i="4"/>
  <c r="I512" i="4"/>
  <c r="I511" i="4"/>
  <c r="I510" i="4"/>
  <c r="I508" i="4"/>
  <c r="I507" i="4"/>
  <c r="I506" i="4"/>
  <c r="I505" i="4"/>
  <c r="I504" i="4"/>
  <c r="I503" i="4"/>
  <c r="I502" i="4"/>
  <c r="I501" i="4"/>
  <c r="I500" i="4"/>
  <c r="I499" i="4"/>
  <c r="I483" i="4"/>
  <c r="I482" i="4"/>
  <c r="I481" i="4"/>
  <c r="I480" i="4"/>
  <c r="I479" i="4"/>
  <c r="I478" i="4"/>
  <c r="I477" i="4"/>
  <c r="I476" i="4"/>
  <c r="I475" i="4"/>
  <c r="I473" i="4"/>
  <c r="I472" i="4"/>
  <c r="I471" i="4"/>
  <c r="I470" i="4"/>
  <c r="I469" i="4"/>
  <c r="I468" i="4"/>
  <c r="I467" i="4"/>
  <c r="I466" i="4"/>
  <c r="I465" i="4"/>
  <c r="I460" i="4"/>
  <c r="I459" i="4"/>
  <c r="I458" i="4"/>
  <c r="I457" i="4"/>
  <c r="I456" i="4"/>
  <c r="I455" i="4"/>
  <c r="I454" i="4"/>
  <c r="I453" i="4"/>
  <c r="I452" i="4"/>
  <c r="I451" i="4"/>
  <c r="I450" i="4"/>
  <c r="I449" i="4"/>
  <c r="I448" i="4"/>
  <c r="I447" i="4"/>
  <c r="I446" i="4"/>
  <c r="I445" i="4"/>
  <c r="I444" i="4"/>
  <c r="I443" i="4"/>
  <c r="I442" i="4"/>
  <c r="I441" i="4"/>
  <c r="I440" i="4"/>
  <c r="I439" i="4"/>
  <c r="I438" i="4"/>
  <c r="I437" i="4"/>
  <c r="I436" i="4"/>
  <c r="I435" i="4"/>
  <c r="I434" i="4"/>
  <c r="I432" i="4"/>
  <c r="I431" i="4"/>
  <c r="I430" i="4"/>
  <c r="I429" i="4"/>
  <c r="I428" i="4"/>
  <c r="I427" i="4"/>
  <c r="I425" i="4"/>
  <c r="I424" i="4"/>
  <c r="I423" i="4"/>
  <c r="I422" i="4"/>
  <c r="I421" i="4"/>
  <c r="I420" i="4"/>
  <c r="I419" i="4"/>
  <c r="I418" i="4"/>
  <c r="I417" i="4"/>
  <c r="I416" i="4"/>
  <c r="I415" i="4"/>
  <c r="I414" i="4"/>
  <c r="I412" i="4"/>
  <c r="I411" i="4"/>
  <c r="I410" i="4"/>
  <c r="I406" i="4"/>
  <c r="I405" i="4"/>
  <c r="I404" i="4"/>
  <c r="I403" i="4"/>
  <c r="I402" i="4"/>
  <c r="I401" i="4"/>
  <c r="I400" i="4"/>
  <c r="I399" i="4"/>
  <c r="I398" i="4"/>
  <c r="I396" i="4"/>
  <c r="I395" i="4"/>
  <c r="I394" i="4"/>
  <c r="I393" i="4"/>
  <c r="I392" i="4"/>
  <c r="I391" i="4"/>
  <c r="I390" i="4"/>
  <c r="I389" i="4"/>
  <c r="I388" i="4"/>
  <c r="I387" i="4"/>
  <c r="I386" i="4"/>
  <c r="I385" i="4"/>
  <c r="I384" i="4"/>
  <c r="I383" i="4"/>
  <c r="I382" i="4"/>
  <c r="I376" i="4"/>
  <c r="I375" i="4"/>
  <c r="I374" i="4"/>
  <c r="I373" i="4"/>
  <c r="I372" i="4"/>
  <c r="I371" i="4"/>
  <c r="I370" i="4"/>
  <c r="I369" i="4"/>
  <c r="I368" i="4"/>
  <c r="I367" i="4"/>
  <c r="I366" i="4"/>
  <c r="I365" i="4"/>
  <c r="I362" i="4"/>
  <c r="I361" i="4"/>
  <c r="I359" i="4"/>
  <c r="I358" i="4"/>
  <c r="I357" i="4"/>
  <c r="I356" i="4"/>
  <c r="I355" i="4"/>
  <c r="I354" i="4"/>
  <c r="I353" i="4"/>
  <c r="I352" i="4"/>
  <c r="I351" i="4"/>
  <c r="I350" i="4"/>
  <c r="I349" i="4"/>
  <c r="I348" i="4"/>
  <c r="I347" i="4"/>
  <c r="I346" i="4"/>
  <c r="I345" i="4"/>
  <c r="I344" i="4"/>
  <c r="I343" i="4"/>
  <c r="I342" i="4"/>
  <c r="I341" i="4"/>
  <c r="I340" i="4"/>
  <c r="I339" i="4"/>
  <c r="I338" i="4"/>
  <c r="I337" i="4"/>
  <c r="I336" i="4"/>
  <c r="I335" i="4"/>
  <c r="I334" i="4"/>
  <c r="I332" i="4"/>
  <c r="I331" i="4"/>
  <c r="I330" i="4"/>
  <c r="I329" i="4"/>
  <c r="I328" i="4"/>
  <c r="I327" i="4"/>
  <c r="I326" i="4"/>
  <c r="I325" i="4"/>
  <c r="I324" i="4"/>
  <c r="I323" i="4"/>
  <c r="I319" i="4"/>
  <c r="I318" i="4"/>
  <c r="I317" i="4"/>
  <c r="I316" i="4"/>
  <c r="I315" i="4"/>
  <c r="I314" i="4"/>
  <c r="I313" i="4"/>
  <c r="I312" i="4"/>
  <c r="I311" i="4"/>
  <c r="I310" i="4"/>
  <c r="I309" i="4"/>
  <c r="I308" i="4"/>
  <c r="I307" i="4"/>
  <c r="I306" i="4"/>
  <c r="I305" i="4"/>
  <c r="I304" i="4"/>
  <c r="I303" i="4"/>
  <c r="I302" i="4"/>
  <c r="I301" i="4"/>
  <c r="I300" i="4"/>
  <c r="I299" i="4"/>
  <c r="I298" i="4"/>
  <c r="I274" i="4"/>
  <c r="I273" i="4"/>
  <c r="I272" i="4"/>
  <c r="I271" i="4"/>
  <c r="I270" i="4"/>
  <c r="I269" i="4"/>
  <c r="I268" i="4"/>
  <c r="I267" i="4"/>
  <c r="I266" i="4"/>
  <c r="I265" i="4"/>
  <c r="I264" i="4"/>
  <c r="I246" i="4"/>
  <c r="I245" i="4"/>
  <c r="I244" i="4"/>
  <c r="I243" i="4"/>
  <c r="I242" i="4"/>
  <c r="I241" i="4"/>
  <c r="I240" i="4"/>
  <c r="I239" i="4"/>
  <c r="I238" i="4"/>
  <c r="I237" i="4"/>
  <c r="I236" i="4"/>
  <c r="I235" i="4"/>
  <c r="I234" i="4"/>
  <c r="I231" i="4"/>
  <c r="I230" i="4"/>
  <c r="I228" i="4"/>
  <c r="I227" i="4"/>
  <c r="I225" i="4"/>
  <c r="I224" i="4"/>
  <c r="I222" i="4"/>
  <c r="I221" i="4"/>
  <c r="I219" i="4"/>
  <c r="I218" i="4"/>
  <c r="I216" i="4"/>
  <c r="I215" i="4"/>
  <c r="I213" i="4"/>
  <c r="I212" i="4"/>
  <c r="I210" i="4"/>
  <c r="I209" i="4"/>
  <c r="I207" i="4"/>
  <c r="I206" i="4"/>
  <c r="I204" i="4"/>
  <c r="I203" i="4"/>
  <c r="I201" i="4"/>
  <c r="I200" i="4"/>
  <c r="I198" i="4"/>
  <c r="I197" i="4"/>
  <c r="I195" i="4"/>
  <c r="I194" i="4"/>
  <c r="I192" i="4"/>
  <c r="I191" i="4"/>
  <c r="I189" i="4"/>
  <c r="I188" i="4"/>
  <c r="I186" i="4"/>
  <c r="I185" i="4"/>
  <c r="I184" i="4"/>
  <c r="I179" i="4"/>
  <c r="I178" i="4"/>
  <c r="I177"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7" i="4"/>
  <c r="I106" i="4"/>
  <c r="I105" i="4"/>
  <c r="I104" i="4"/>
  <c r="I103" i="4"/>
  <c r="I102" i="4"/>
  <c r="I100" i="4"/>
  <c r="I98" i="4"/>
  <c r="I96" i="4"/>
  <c r="I95" i="4"/>
  <c r="I93" i="4"/>
  <c r="I92" i="4"/>
  <c r="I90" i="4"/>
  <c r="I89"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3" i="4"/>
  <c r="I32" i="4"/>
  <c r="I31" i="4"/>
  <c r="I30" i="4"/>
  <c r="I29" i="4"/>
  <c r="I28" i="4"/>
  <c r="I27" i="4"/>
  <c r="I26" i="4"/>
  <c r="I25" i="4"/>
  <c r="I24" i="4"/>
  <c r="I23" i="4"/>
  <c r="I22" i="4"/>
  <c r="I21" i="4"/>
  <c r="I20" i="4"/>
  <c r="I19" i="4"/>
  <c r="I34" i="4"/>
  <c r="H99" i="4"/>
  <c r="H97" i="4"/>
  <c r="H94" i="4"/>
  <c r="H91" i="4"/>
  <c r="H88" i="4"/>
  <c r="H232" i="4"/>
  <c r="H229" i="4"/>
  <c r="H226" i="4"/>
  <c r="H223" i="4"/>
  <c r="H220" i="4"/>
  <c r="H217" i="4"/>
  <c r="H214" i="4"/>
  <c r="H211" i="4"/>
  <c r="H208" i="4"/>
  <c r="H205" i="4"/>
  <c r="H202" i="4"/>
  <c r="H199" i="4"/>
  <c r="H196" i="4"/>
  <c r="H193" i="4"/>
  <c r="H190" i="4"/>
  <c r="H187" i="4"/>
  <c r="H180" i="4"/>
  <c r="H176" i="4"/>
  <c r="H473" i="4"/>
  <c r="H472" i="4"/>
  <c r="H471" i="4"/>
  <c r="H470" i="4"/>
  <c r="H469" i="4"/>
  <c r="H468" i="4"/>
  <c r="H467" i="4"/>
  <c r="H466" i="4"/>
  <c r="H465" i="4"/>
  <c r="H436" i="4"/>
  <c r="H435" i="4"/>
  <c r="H434" i="4"/>
  <c r="X266" i="4"/>
  <c r="S266" i="4"/>
  <c r="M266" i="4" s="1"/>
  <c r="H266" i="4"/>
  <c r="X265" i="4"/>
  <c r="S265" i="4"/>
  <c r="M265" i="4" s="1"/>
  <c r="H265" i="4"/>
  <c r="S264" i="4"/>
  <c r="M264" i="4" s="1"/>
  <c r="H264" i="4"/>
  <c r="H107" i="4"/>
  <c r="H106" i="4"/>
  <c r="H105" i="4"/>
  <c r="H104" i="4"/>
  <c r="H103" i="4"/>
  <c r="H102" i="4"/>
  <c r="J205" i="4" l="1"/>
  <c r="J104" i="4"/>
  <c r="J202" i="4"/>
  <c r="J473" i="4"/>
  <c r="J103" i="4"/>
  <c r="J99" i="4"/>
  <c r="J199" i="4"/>
  <c r="J472" i="4"/>
  <c r="J102" i="4"/>
  <c r="J97" i="4"/>
  <c r="J196" i="4"/>
  <c r="J471" i="4"/>
  <c r="J436" i="4"/>
  <c r="J94" i="4"/>
  <c r="J193" i="4"/>
  <c r="J470" i="4"/>
  <c r="J435" i="4"/>
  <c r="J91" i="4"/>
  <c r="J190" i="4"/>
  <c r="J469" i="4"/>
  <c r="J434" i="4"/>
  <c r="J88" i="4"/>
  <c r="J187" i="4"/>
  <c r="J468" i="4"/>
  <c r="J266" i="4"/>
  <c r="J232" i="4"/>
  <c r="J180" i="4"/>
  <c r="J467" i="4"/>
  <c r="J265" i="4"/>
  <c r="J229" i="4"/>
  <c r="J176" i="4"/>
  <c r="J466" i="4"/>
  <c r="J264" i="4"/>
  <c r="J226" i="4"/>
  <c r="J465" i="4"/>
  <c r="J223" i="4"/>
  <c r="J220" i="4"/>
  <c r="J217" i="4"/>
  <c r="J214" i="4"/>
  <c r="J107" i="4"/>
  <c r="J211" i="4"/>
  <c r="J106" i="4"/>
  <c r="J208" i="4"/>
  <c r="J105" i="4"/>
  <c r="H339" i="4"/>
  <c r="H338" i="4"/>
  <c r="H337" i="4"/>
  <c r="J337" i="4" l="1"/>
  <c r="J338" i="4"/>
  <c r="J339" i="4"/>
  <c r="M336" i="4"/>
  <c r="S336" i="4"/>
  <c r="H336" i="4"/>
  <c r="M335" i="4"/>
  <c r="S335" i="4"/>
  <c r="H335" i="4"/>
  <c r="M334" i="4"/>
  <c r="S334" i="4"/>
  <c r="H334" i="4"/>
  <c r="S561" i="4"/>
  <c r="M563" i="4" s="1"/>
  <c r="H563" i="4"/>
  <c r="X239" i="4"/>
  <c r="S239" i="4"/>
  <c r="M239" i="4" s="1"/>
  <c r="AM239" i="4" s="1"/>
  <c r="H239" i="4"/>
  <c r="X238" i="4"/>
  <c r="S238" i="4"/>
  <c r="M238" i="4" s="1"/>
  <c r="AM238" i="4" s="1"/>
  <c r="H238" i="4"/>
  <c r="S237" i="4"/>
  <c r="M237" i="4" s="1"/>
  <c r="AM237" i="4" s="1"/>
  <c r="H237" i="4"/>
  <c r="X246" i="4"/>
  <c r="S246" i="4"/>
  <c r="M246" i="4" s="1"/>
  <c r="AM246" i="4" s="1"/>
  <c r="H246" i="4"/>
  <c r="S245" i="4"/>
  <c r="M245" i="4" s="1"/>
  <c r="AM245" i="4" s="1"/>
  <c r="H245" i="4"/>
  <c r="X244" i="4"/>
  <c r="S244" i="4"/>
  <c r="M244" i="4" s="1"/>
  <c r="AM244" i="4" s="1"/>
  <c r="H244" i="4"/>
  <c r="S243" i="4"/>
  <c r="M243" i="4" s="1"/>
  <c r="AM243" i="4" s="1"/>
  <c r="H243" i="4"/>
  <c r="X242" i="4"/>
  <c r="S242" i="4"/>
  <c r="M242" i="4" s="1"/>
  <c r="AM242" i="4" s="1"/>
  <c r="H242" i="4"/>
  <c r="X241" i="4"/>
  <c r="S241" i="4"/>
  <c r="M241" i="4" s="1"/>
  <c r="AM241" i="4" s="1"/>
  <c r="H241" i="4"/>
  <c r="S240" i="4"/>
  <c r="M240" i="4" s="1"/>
  <c r="AM240" i="4" s="1"/>
  <c r="H240" i="4"/>
  <c r="X236" i="4"/>
  <c r="S236" i="4"/>
  <c r="M236" i="4" s="1"/>
  <c r="AM236" i="4" s="1"/>
  <c r="H236" i="4"/>
  <c r="X235" i="4"/>
  <c r="S235" i="4"/>
  <c r="M235" i="4" s="1"/>
  <c r="AM235" i="4" s="1"/>
  <c r="H235" i="4"/>
  <c r="S234" i="4"/>
  <c r="M234" i="4" s="1"/>
  <c r="AM234" i="4" s="1"/>
  <c r="H234" i="4"/>
  <c r="J234" i="4" l="1"/>
  <c r="J246" i="4"/>
  <c r="J335" i="4"/>
  <c r="J242" i="4"/>
  <c r="J235" i="4"/>
  <c r="J237" i="4"/>
  <c r="J336" i="4"/>
  <c r="J243" i="4"/>
  <c r="J563" i="4"/>
  <c r="J241" i="4"/>
  <c r="J236" i="4"/>
  <c r="J238" i="4"/>
  <c r="J244" i="4"/>
  <c r="J240" i="4"/>
  <c r="J239" i="4"/>
  <c r="J245" i="4"/>
  <c r="J334" i="4"/>
  <c r="H315" i="4"/>
  <c r="H312" i="4"/>
  <c r="S331" i="4"/>
  <c r="M331" i="4" s="1"/>
  <c r="S330" i="4"/>
  <c r="M330" i="4" s="1"/>
  <c r="S329" i="4"/>
  <c r="M329" i="4" s="1"/>
  <c r="S328" i="4"/>
  <c r="M328" i="4" s="1"/>
  <c r="S327" i="4"/>
  <c r="M327" i="4" s="1"/>
  <c r="S326" i="4"/>
  <c r="M326" i="4" s="1"/>
  <c r="S325" i="4"/>
  <c r="M325" i="4" s="1"/>
  <c r="S324" i="4"/>
  <c r="M324" i="4" s="1"/>
  <c r="S323" i="4"/>
  <c r="M323" i="4" s="1"/>
  <c r="S309" i="4"/>
  <c r="M309" i="4" s="1"/>
  <c r="S308" i="4"/>
  <c r="M308" i="4" s="1"/>
  <c r="S307" i="4"/>
  <c r="M307" i="4" s="1"/>
  <c r="S306" i="4"/>
  <c r="M306" i="4" s="1"/>
  <c r="S305" i="4"/>
  <c r="M305" i="4" s="1"/>
  <c r="S304" i="4"/>
  <c r="M304" i="4" s="1"/>
  <c r="S303" i="4"/>
  <c r="M303" i="4" s="1"/>
  <c r="S302" i="4"/>
  <c r="M302" i="4" s="1"/>
  <c r="S301" i="4"/>
  <c r="M301" i="4" s="1"/>
  <c r="S300" i="4"/>
  <c r="M300" i="4" s="1"/>
  <c r="S299" i="4"/>
  <c r="M299" i="4" s="1"/>
  <c r="S298" i="4"/>
  <c r="M298" i="4" s="1"/>
  <c r="H332" i="4"/>
  <c r="H331" i="4"/>
  <c r="H330" i="4"/>
  <c r="H329" i="4"/>
  <c r="H328" i="4"/>
  <c r="H327" i="4"/>
  <c r="H326" i="4"/>
  <c r="H325" i="4"/>
  <c r="H324" i="4"/>
  <c r="H323" i="4"/>
  <c r="H319" i="4"/>
  <c r="H318" i="4"/>
  <c r="H317" i="4"/>
  <c r="H316" i="4"/>
  <c r="H314" i="4"/>
  <c r="H313" i="4"/>
  <c r="H311" i="4"/>
  <c r="H310" i="4"/>
  <c r="H309" i="4"/>
  <c r="H308" i="4"/>
  <c r="H307" i="4"/>
  <c r="H306" i="4"/>
  <c r="H305" i="4"/>
  <c r="H304" i="4"/>
  <c r="H303" i="4"/>
  <c r="H302" i="4"/>
  <c r="H301" i="4"/>
  <c r="H300" i="4"/>
  <c r="H299" i="4"/>
  <c r="H298" i="4"/>
  <c r="X186" i="4"/>
  <c r="S186" i="4"/>
  <c r="M186" i="4" s="1"/>
  <c r="AM186" i="4" s="1"/>
  <c r="H186" i="4"/>
  <c r="X179" i="4"/>
  <c r="S179" i="4"/>
  <c r="M179" i="4" s="1"/>
  <c r="AM179" i="4" s="1"/>
  <c r="H179" i="4"/>
  <c r="X175" i="4"/>
  <c r="S175" i="4"/>
  <c r="M175" i="4" s="1"/>
  <c r="AM175" i="4" s="1"/>
  <c r="H175" i="4"/>
  <c r="S458" i="4"/>
  <c r="M458" i="4" s="1"/>
  <c r="AM458" i="4" s="1"/>
  <c r="S459" i="4"/>
  <c r="M459" i="4" s="1"/>
  <c r="AM459" i="4" s="1"/>
  <c r="S460" i="4"/>
  <c r="M460" i="4" s="1"/>
  <c r="AM460" i="4" s="1"/>
  <c r="H460" i="4"/>
  <c r="H459" i="4"/>
  <c r="H458" i="4"/>
  <c r="X460" i="4"/>
  <c r="X459" i="4"/>
  <c r="X550" i="4"/>
  <c r="S550" i="4"/>
  <c r="M552" i="4" s="1"/>
  <c r="AM550" i="4" s="1"/>
  <c r="H552" i="4"/>
  <c r="X543" i="4"/>
  <c r="S543" i="4"/>
  <c r="M545" i="4" s="1"/>
  <c r="AM543" i="4" s="1"/>
  <c r="H545" i="4"/>
  <c r="X532" i="4"/>
  <c r="S532" i="4"/>
  <c r="M534" i="4" s="1"/>
  <c r="AM532" i="4" s="1"/>
  <c r="H534" i="4"/>
  <c r="X525" i="4"/>
  <c r="S525" i="4"/>
  <c r="M527" i="4" s="1"/>
  <c r="AM525" i="4" s="1"/>
  <c r="H527" i="4"/>
  <c r="H432" i="4"/>
  <c r="H431" i="4"/>
  <c r="H430" i="4"/>
  <c r="S560" i="4"/>
  <c r="M562" i="4" s="1"/>
  <c r="H562" i="4"/>
  <c r="X269" i="4"/>
  <c r="S269" i="4"/>
  <c r="M269" i="4" s="1"/>
  <c r="AM269" i="4" s="1"/>
  <c r="H269" i="4"/>
  <c r="X268" i="4"/>
  <c r="S268" i="4"/>
  <c r="M268" i="4" s="1"/>
  <c r="AM268" i="4" s="1"/>
  <c r="H268" i="4"/>
  <c r="S267" i="4"/>
  <c r="M267" i="4" s="1"/>
  <c r="AM267" i="4" s="1"/>
  <c r="H267" i="4"/>
  <c r="X166" i="4"/>
  <c r="X165" i="4"/>
  <c r="X153" i="4"/>
  <c r="M166" i="4"/>
  <c r="H166" i="4"/>
  <c r="M165" i="4"/>
  <c r="H165" i="4"/>
  <c r="M164" i="4"/>
  <c r="H164" i="4"/>
  <c r="AM295" i="4"/>
  <c r="AM294"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9" i="4"/>
  <c r="A90" i="4"/>
  <c r="A92" i="4"/>
  <c r="A93" i="4"/>
  <c r="A95" i="4"/>
  <c r="A96" i="4"/>
  <c r="A18" i="4"/>
  <c r="H26" i="4"/>
  <c r="H295" i="4"/>
  <c r="J295" i="4" s="1"/>
  <c r="H294" i="4"/>
  <c r="J294" i="4" s="1"/>
  <c r="X24" i="4"/>
  <c r="M24" i="4"/>
  <c r="AM24" i="4" s="1"/>
  <c r="H24" i="4"/>
  <c r="X23" i="4"/>
  <c r="S23" i="4"/>
  <c r="M23" i="4" s="1"/>
  <c r="AM23" i="4" s="1"/>
  <c r="H23" i="4"/>
  <c r="M22" i="4"/>
  <c r="AM22" i="4" s="1"/>
  <c r="H22" i="4"/>
  <c r="X21" i="4"/>
  <c r="M21" i="4"/>
  <c r="AM21" i="4" s="1"/>
  <c r="H21" i="4"/>
  <c r="X20" i="4"/>
  <c r="M20" i="4"/>
  <c r="AM20" i="4" s="1"/>
  <c r="H20" i="4"/>
  <c r="M19" i="4"/>
  <c r="AM19" i="4" s="1"/>
  <c r="H19" i="4"/>
  <c r="H227" i="4"/>
  <c r="X429" i="4"/>
  <c r="S429" i="4"/>
  <c r="M429" i="4" s="1"/>
  <c r="AM429" i="4" s="1"/>
  <c r="H429" i="4"/>
  <c r="X428" i="4"/>
  <c r="S428" i="4"/>
  <c r="M428" i="4" s="1"/>
  <c r="AM428" i="4" s="1"/>
  <c r="H428" i="4"/>
  <c r="S427" i="4"/>
  <c r="M427" i="4" s="1"/>
  <c r="AM427" i="4" s="1"/>
  <c r="H427" i="4"/>
  <c r="S483" i="4"/>
  <c r="M483" i="4" s="1"/>
  <c r="AM483" i="4" s="1"/>
  <c r="S482" i="4"/>
  <c r="M482" i="4" s="1"/>
  <c r="AM482" i="4" s="1"/>
  <c r="X482" i="4"/>
  <c r="X483" i="4"/>
  <c r="H483" i="4"/>
  <c r="H482" i="4"/>
  <c r="S481" i="4"/>
  <c r="M481" i="4" s="1"/>
  <c r="AM481" i="4" s="1"/>
  <c r="H481" i="4"/>
  <c r="X83" i="4"/>
  <c r="S83" i="4"/>
  <c r="M83" i="4" s="1"/>
  <c r="AM83" i="4" s="1"/>
  <c r="H83" i="4"/>
  <c r="S82" i="4"/>
  <c r="M82" i="4" s="1"/>
  <c r="AM82" i="4" s="1"/>
  <c r="H82" i="4"/>
  <c r="X510" i="4"/>
  <c r="S510" i="4"/>
  <c r="M512" i="4" s="1"/>
  <c r="AM510" i="4" s="1"/>
  <c r="H512" i="4"/>
  <c r="X509" i="4"/>
  <c r="S509" i="4"/>
  <c r="M511" i="4" s="1"/>
  <c r="AM509" i="4" s="1"/>
  <c r="H511" i="4"/>
  <c r="S508" i="4"/>
  <c r="M510" i="4" s="1"/>
  <c r="AM508" i="4" s="1"/>
  <c r="H510" i="4"/>
  <c r="X517" i="4"/>
  <c r="S517" i="4"/>
  <c r="M519" i="4" s="1"/>
  <c r="AM517" i="4" s="1"/>
  <c r="H519" i="4"/>
  <c r="X516" i="4"/>
  <c r="S516" i="4"/>
  <c r="M518" i="4" s="1"/>
  <c r="AM516" i="4" s="1"/>
  <c r="H518" i="4"/>
  <c r="S515" i="4"/>
  <c r="M517" i="4" s="1"/>
  <c r="AM515" i="4" s="1"/>
  <c r="H517" i="4"/>
  <c r="X81" i="4"/>
  <c r="S81" i="4"/>
  <c r="M81" i="4" s="1"/>
  <c r="AM81" i="4" s="1"/>
  <c r="H81" i="4"/>
  <c r="X80" i="4"/>
  <c r="S80" i="4"/>
  <c r="M80" i="4" s="1"/>
  <c r="AM80" i="4" s="1"/>
  <c r="H80" i="4"/>
  <c r="S79" i="4"/>
  <c r="M79" i="4" s="1"/>
  <c r="AM79" i="4" s="1"/>
  <c r="H79" i="4"/>
  <c r="X480" i="4"/>
  <c r="S480" i="4"/>
  <c r="M480" i="4" s="1"/>
  <c r="AM480" i="4" s="1"/>
  <c r="H480" i="4"/>
  <c r="X479" i="4"/>
  <c r="S479" i="4"/>
  <c r="M479" i="4" s="1"/>
  <c r="AM479" i="4" s="1"/>
  <c r="H479" i="4"/>
  <c r="S478" i="4"/>
  <c r="M478" i="4" s="1"/>
  <c r="AM478" i="4" s="1"/>
  <c r="H478" i="4"/>
  <c r="S56" i="4"/>
  <c r="M56" i="4" s="1"/>
  <c r="AM56" i="4" s="1"/>
  <c r="S270" i="4"/>
  <c r="M270" i="4" s="1"/>
  <c r="AM270" i="4" s="1"/>
  <c r="X272" i="4"/>
  <c r="S272" i="4"/>
  <c r="M272" i="4" s="1"/>
  <c r="AM272" i="4" s="1"/>
  <c r="H272" i="4"/>
  <c r="S271" i="4"/>
  <c r="M271" i="4" s="1"/>
  <c r="AM271" i="4" s="1"/>
  <c r="H271" i="4"/>
  <c r="H270" i="4"/>
  <c r="X56" i="4"/>
  <c r="X60" i="4"/>
  <c r="S60" i="4"/>
  <c r="M60" i="4" s="1"/>
  <c r="AM60" i="4" s="1"/>
  <c r="H60" i="4"/>
  <c r="X59" i="4"/>
  <c r="S59" i="4"/>
  <c r="M59" i="4" s="1"/>
  <c r="AM59" i="4" s="1"/>
  <c r="H59" i="4"/>
  <c r="S58" i="4"/>
  <c r="M58" i="4" s="1"/>
  <c r="AM58" i="4" s="1"/>
  <c r="H58" i="4"/>
  <c r="X57" i="4"/>
  <c r="S57" i="4"/>
  <c r="M57" i="4" s="1"/>
  <c r="AM57" i="4" s="1"/>
  <c r="H57" i="4"/>
  <c r="H56" i="4"/>
  <c r="S55" i="4"/>
  <c r="M55" i="4" s="1"/>
  <c r="AM55" i="4" s="1"/>
  <c r="H55" i="4"/>
  <c r="X198" i="4"/>
  <c r="S198" i="4"/>
  <c r="M198" i="4" s="1"/>
  <c r="AM198" i="4" s="1"/>
  <c r="H198" i="4"/>
  <c r="S197" i="4"/>
  <c r="M197" i="4" s="1"/>
  <c r="AM197" i="4" s="1"/>
  <c r="H197" i="4"/>
  <c r="X210" i="4"/>
  <c r="S210" i="4"/>
  <c r="M210" i="4" s="1"/>
  <c r="AM210" i="4" s="1"/>
  <c r="H210" i="4"/>
  <c r="S209" i="4"/>
  <c r="M209" i="4" s="1"/>
  <c r="AM209" i="4" s="1"/>
  <c r="H209" i="4"/>
  <c r="S503" i="4"/>
  <c r="M505" i="4" s="1"/>
  <c r="AM503" i="4" s="1"/>
  <c r="H505" i="4"/>
  <c r="S500" i="4"/>
  <c r="M502" i="4" s="1"/>
  <c r="AM500" i="4" s="1"/>
  <c r="H502" i="4"/>
  <c r="S497" i="4"/>
  <c r="M499" i="4" s="1"/>
  <c r="AM497" i="4" s="1"/>
  <c r="H499" i="4"/>
  <c r="X556" i="4"/>
  <c r="S556" i="4"/>
  <c r="M558" i="4" s="1"/>
  <c r="AM556" i="4" s="1"/>
  <c r="H558" i="4"/>
  <c r="S555" i="4"/>
  <c r="M557" i="4" s="1"/>
  <c r="H557" i="4"/>
  <c r="X554" i="4"/>
  <c r="S554" i="4"/>
  <c r="M556" i="4" s="1"/>
  <c r="AM554" i="4" s="1"/>
  <c r="H556" i="4"/>
  <c r="S553" i="4"/>
  <c r="M555" i="4" s="1"/>
  <c r="H555" i="4"/>
  <c r="X552" i="4"/>
  <c r="S552" i="4"/>
  <c r="M554" i="4" s="1"/>
  <c r="AM552" i="4" s="1"/>
  <c r="H554" i="4"/>
  <c r="S551" i="4"/>
  <c r="M553" i="4" s="1"/>
  <c r="H553" i="4"/>
  <c r="X549" i="4"/>
  <c r="S549" i="4"/>
  <c r="M551" i="4" s="1"/>
  <c r="AM549" i="4" s="1"/>
  <c r="H551" i="4"/>
  <c r="S548" i="4"/>
  <c r="M550" i="4" s="1"/>
  <c r="H550" i="4"/>
  <c r="X547" i="4"/>
  <c r="S547" i="4"/>
  <c r="M549" i="4" s="1"/>
  <c r="AM547" i="4" s="1"/>
  <c r="H549" i="4"/>
  <c r="S546" i="4"/>
  <c r="M548" i="4" s="1"/>
  <c r="H548" i="4"/>
  <c r="X545" i="4"/>
  <c r="S545" i="4"/>
  <c r="M547" i="4" s="1"/>
  <c r="AM545" i="4" s="1"/>
  <c r="H547" i="4"/>
  <c r="S544" i="4"/>
  <c r="M546" i="4" s="1"/>
  <c r="H546" i="4"/>
  <c r="X542" i="4"/>
  <c r="S542" i="4"/>
  <c r="M544" i="4" s="1"/>
  <c r="AM542" i="4" s="1"/>
  <c r="H544" i="4"/>
  <c r="S541" i="4"/>
  <c r="M543" i="4" s="1"/>
  <c r="H543" i="4"/>
  <c r="X540" i="4"/>
  <c r="S540" i="4"/>
  <c r="M542" i="4" s="1"/>
  <c r="AM540" i="4" s="1"/>
  <c r="H542" i="4"/>
  <c r="S539" i="4"/>
  <c r="M541" i="4" s="1"/>
  <c r="H541" i="4"/>
  <c r="X538" i="4"/>
  <c r="S538" i="4"/>
  <c r="M540" i="4" s="1"/>
  <c r="AM538" i="4" s="1"/>
  <c r="H540" i="4"/>
  <c r="S537" i="4"/>
  <c r="M539" i="4" s="1"/>
  <c r="H539" i="4"/>
  <c r="X536" i="4"/>
  <c r="S536" i="4"/>
  <c r="M538" i="4" s="1"/>
  <c r="AM536" i="4" s="1"/>
  <c r="H538" i="4"/>
  <c r="S535" i="4"/>
  <c r="M537" i="4" s="1"/>
  <c r="H537" i="4"/>
  <c r="X534" i="4"/>
  <c r="S534" i="4"/>
  <c r="M536" i="4" s="1"/>
  <c r="AM534" i="4" s="1"/>
  <c r="H536" i="4"/>
  <c r="S533" i="4"/>
  <c r="M535" i="4" s="1"/>
  <c r="H535" i="4"/>
  <c r="X531" i="4"/>
  <c r="S531" i="4"/>
  <c r="M533" i="4" s="1"/>
  <c r="AM531" i="4" s="1"/>
  <c r="H533" i="4"/>
  <c r="S530" i="4"/>
  <c r="M532" i="4" s="1"/>
  <c r="H532" i="4"/>
  <c r="X529" i="4"/>
  <c r="S529" i="4"/>
  <c r="M531" i="4" s="1"/>
  <c r="AM529" i="4" s="1"/>
  <c r="H531" i="4"/>
  <c r="S528" i="4"/>
  <c r="M530" i="4" s="1"/>
  <c r="H530" i="4"/>
  <c r="X527" i="4"/>
  <c r="S527" i="4"/>
  <c r="M529" i="4" s="1"/>
  <c r="AM527" i="4" s="1"/>
  <c r="H529" i="4"/>
  <c r="S526" i="4"/>
  <c r="M528" i="4" s="1"/>
  <c r="H528" i="4"/>
  <c r="X524" i="4"/>
  <c r="S524" i="4"/>
  <c r="M526" i="4" s="1"/>
  <c r="AM524" i="4" s="1"/>
  <c r="H526" i="4"/>
  <c r="S523" i="4"/>
  <c r="M525" i="4" s="1"/>
  <c r="H525" i="4"/>
  <c r="X522" i="4"/>
  <c r="S522" i="4"/>
  <c r="M524" i="4" s="1"/>
  <c r="AM522" i="4" s="1"/>
  <c r="H524" i="4"/>
  <c r="S521" i="4"/>
  <c r="M523" i="4" s="1"/>
  <c r="H523" i="4"/>
  <c r="X520" i="4"/>
  <c r="S520" i="4"/>
  <c r="M522" i="4" s="1"/>
  <c r="AM520" i="4" s="1"/>
  <c r="H522" i="4"/>
  <c r="S519" i="4"/>
  <c r="M521" i="4" s="1"/>
  <c r="H521" i="4"/>
  <c r="S506" i="4"/>
  <c r="M508" i="4" s="1"/>
  <c r="AM506" i="4" s="1"/>
  <c r="H508" i="4"/>
  <c r="X505" i="4"/>
  <c r="S505" i="4"/>
  <c r="M507" i="4" s="1"/>
  <c r="AM505" i="4" s="1"/>
  <c r="H507" i="4"/>
  <c r="X504" i="4"/>
  <c r="S504" i="4"/>
  <c r="M506" i="4" s="1"/>
  <c r="AM504" i="4" s="1"/>
  <c r="H506" i="4"/>
  <c r="X502" i="4"/>
  <c r="S502" i="4"/>
  <c r="M504" i="4" s="1"/>
  <c r="AM502" i="4" s="1"/>
  <c r="H504" i="4"/>
  <c r="X501" i="4"/>
  <c r="S501" i="4"/>
  <c r="M503" i="4" s="1"/>
  <c r="AM501" i="4" s="1"/>
  <c r="H503" i="4"/>
  <c r="X499" i="4"/>
  <c r="S499" i="4"/>
  <c r="M501" i="4" s="1"/>
  <c r="AM499" i="4" s="1"/>
  <c r="H501" i="4"/>
  <c r="X498" i="4"/>
  <c r="S498" i="4"/>
  <c r="M500" i="4" s="1"/>
  <c r="AM498" i="4" s="1"/>
  <c r="H500" i="4"/>
  <c r="X477" i="4"/>
  <c r="S477" i="4"/>
  <c r="M477" i="4" s="1"/>
  <c r="AM477" i="4" s="1"/>
  <c r="H477" i="4"/>
  <c r="X476" i="4"/>
  <c r="S476" i="4"/>
  <c r="M476" i="4" s="1"/>
  <c r="AM476" i="4" s="1"/>
  <c r="H476" i="4"/>
  <c r="S475" i="4"/>
  <c r="M475" i="4" s="1"/>
  <c r="AM475" i="4" s="1"/>
  <c r="H475" i="4"/>
  <c r="X457" i="4"/>
  <c r="S457" i="4"/>
  <c r="M457" i="4" s="1"/>
  <c r="AM457" i="4" s="1"/>
  <c r="H457" i="4"/>
  <c r="X456" i="4"/>
  <c r="S456" i="4"/>
  <c r="M456" i="4" s="1"/>
  <c r="AM456" i="4" s="1"/>
  <c r="H456" i="4"/>
  <c r="S455" i="4"/>
  <c r="M455" i="4" s="1"/>
  <c r="AM455" i="4" s="1"/>
  <c r="H455" i="4"/>
  <c r="X454" i="4"/>
  <c r="S454" i="4"/>
  <c r="M454" i="4" s="1"/>
  <c r="AM454" i="4" s="1"/>
  <c r="H454" i="4"/>
  <c r="X453" i="4"/>
  <c r="S453" i="4"/>
  <c r="M453" i="4" s="1"/>
  <c r="AM453" i="4" s="1"/>
  <c r="H453" i="4"/>
  <c r="S452" i="4"/>
  <c r="M452" i="4" s="1"/>
  <c r="AM452" i="4" s="1"/>
  <c r="H452" i="4"/>
  <c r="X451" i="4"/>
  <c r="S451" i="4"/>
  <c r="M451" i="4" s="1"/>
  <c r="AM451" i="4" s="1"/>
  <c r="H451" i="4"/>
  <c r="X450" i="4"/>
  <c r="S450" i="4"/>
  <c r="M450" i="4" s="1"/>
  <c r="AM450" i="4" s="1"/>
  <c r="H450" i="4"/>
  <c r="S449" i="4"/>
  <c r="M449" i="4" s="1"/>
  <c r="AM449" i="4" s="1"/>
  <c r="H449" i="4"/>
  <c r="X448" i="4"/>
  <c r="S448" i="4"/>
  <c r="M448" i="4" s="1"/>
  <c r="AM448" i="4" s="1"/>
  <c r="H448" i="4"/>
  <c r="X447" i="4"/>
  <c r="S447" i="4"/>
  <c r="M447" i="4" s="1"/>
  <c r="AM447" i="4" s="1"/>
  <c r="H447" i="4"/>
  <c r="S446" i="4"/>
  <c r="M446" i="4" s="1"/>
  <c r="AM446" i="4" s="1"/>
  <c r="H446" i="4"/>
  <c r="X445" i="4"/>
  <c r="S445" i="4"/>
  <c r="M445" i="4" s="1"/>
  <c r="AM445" i="4" s="1"/>
  <c r="H445" i="4"/>
  <c r="X444" i="4"/>
  <c r="S444" i="4"/>
  <c r="M444" i="4" s="1"/>
  <c r="AM444" i="4" s="1"/>
  <c r="H444" i="4"/>
  <c r="S443" i="4"/>
  <c r="M443" i="4" s="1"/>
  <c r="AM443" i="4" s="1"/>
  <c r="H443" i="4"/>
  <c r="X442" i="4"/>
  <c r="S442" i="4"/>
  <c r="M442" i="4" s="1"/>
  <c r="AM442" i="4" s="1"/>
  <c r="H442" i="4"/>
  <c r="X441" i="4"/>
  <c r="S441" i="4"/>
  <c r="M441" i="4" s="1"/>
  <c r="AM441" i="4" s="1"/>
  <c r="H441" i="4"/>
  <c r="S440" i="4"/>
  <c r="M440" i="4" s="1"/>
  <c r="AM440" i="4" s="1"/>
  <c r="H440" i="4"/>
  <c r="X439" i="4"/>
  <c r="S439" i="4"/>
  <c r="M439" i="4" s="1"/>
  <c r="AM439" i="4" s="1"/>
  <c r="H439" i="4"/>
  <c r="X438" i="4"/>
  <c r="S438" i="4"/>
  <c r="M438" i="4" s="1"/>
  <c r="AM438" i="4" s="1"/>
  <c r="H438" i="4"/>
  <c r="S437" i="4"/>
  <c r="M437" i="4" s="1"/>
  <c r="AM437" i="4" s="1"/>
  <c r="H437" i="4"/>
  <c r="X425" i="4"/>
  <c r="S425" i="4"/>
  <c r="M425" i="4" s="1"/>
  <c r="AM425" i="4" s="1"/>
  <c r="H425" i="4"/>
  <c r="X424" i="4"/>
  <c r="S424" i="4"/>
  <c r="M424" i="4" s="1"/>
  <c r="AM424" i="4" s="1"/>
  <c r="H424" i="4"/>
  <c r="S423" i="4"/>
  <c r="M423" i="4" s="1"/>
  <c r="AM423" i="4" s="1"/>
  <c r="H423" i="4"/>
  <c r="X422" i="4"/>
  <c r="S422" i="4"/>
  <c r="M422" i="4" s="1"/>
  <c r="AM422" i="4" s="1"/>
  <c r="H422" i="4"/>
  <c r="X421" i="4"/>
  <c r="S421" i="4"/>
  <c r="M421" i="4" s="1"/>
  <c r="AM421" i="4" s="1"/>
  <c r="H421" i="4"/>
  <c r="S420" i="4"/>
  <c r="M420" i="4" s="1"/>
  <c r="AM420" i="4" s="1"/>
  <c r="H420" i="4"/>
  <c r="X419" i="4"/>
  <c r="S419" i="4"/>
  <c r="M419" i="4" s="1"/>
  <c r="AM419" i="4" s="1"/>
  <c r="H419" i="4"/>
  <c r="X418" i="4"/>
  <c r="S418" i="4"/>
  <c r="M418" i="4" s="1"/>
  <c r="AM418" i="4" s="1"/>
  <c r="H418" i="4"/>
  <c r="S417" i="4"/>
  <c r="M417" i="4" s="1"/>
  <c r="AM417" i="4" s="1"/>
  <c r="H417" i="4"/>
  <c r="X416" i="4"/>
  <c r="S416" i="4"/>
  <c r="M416" i="4" s="1"/>
  <c r="AM416" i="4" s="1"/>
  <c r="H416" i="4"/>
  <c r="X415" i="4"/>
  <c r="S415" i="4"/>
  <c r="M415" i="4" s="1"/>
  <c r="AM415" i="4" s="1"/>
  <c r="H415" i="4"/>
  <c r="S414" i="4"/>
  <c r="M414" i="4" s="1"/>
  <c r="AM414" i="4" s="1"/>
  <c r="H414" i="4"/>
  <c r="X412" i="4"/>
  <c r="S412" i="4"/>
  <c r="M412" i="4" s="1"/>
  <c r="AM412" i="4" s="1"/>
  <c r="H412" i="4"/>
  <c r="X411" i="4"/>
  <c r="S411" i="4"/>
  <c r="M411" i="4" s="1"/>
  <c r="AM411" i="4" s="1"/>
  <c r="H411" i="4"/>
  <c r="S410" i="4"/>
  <c r="M410" i="4" s="1"/>
  <c r="AM410" i="4" s="1"/>
  <c r="H410" i="4"/>
  <c r="X406" i="4"/>
  <c r="S406" i="4"/>
  <c r="M406" i="4" s="1"/>
  <c r="AM406" i="4" s="1"/>
  <c r="H406" i="4"/>
  <c r="X405" i="4"/>
  <c r="S405" i="4"/>
  <c r="M405" i="4" s="1"/>
  <c r="AM405" i="4" s="1"/>
  <c r="H405" i="4"/>
  <c r="S404" i="4"/>
  <c r="M404" i="4" s="1"/>
  <c r="AM404" i="4" s="1"/>
  <c r="H404" i="4"/>
  <c r="X403" i="4"/>
  <c r="S403" i="4"/>
  <c r="M403" i="4" s="1"/>
  <c r="AM403" i="4" s="1"/>
  <c r="H403" i="4"/>
  <c r="X402" i="4"/>
  <c r="S402" i="4"/>
  <c r="M402" i="4" s="1"/>
  <c r="AM402" i="4" s="1"/>
  <c r="H402" i="4"/>
  <c r="S401" i="4"/>
  <c r="M401" i="4" s="1"/>
  <c r="AM401" i="4" s="1"/>
  <c r="H401" i="4"/>
  <c r="X400" i="4"/>
  <c r="S400" i="4"/>
  <c r="M400" i="4" s="1"/>
  <c r="AM400" i="4" s="1"/>
  <c r="H400" i="4"/>
  <c r="X399" i="4"/>
  <c r="S399" i="4"/>
  <c r="M399" i="4" s="1"/>
  <c r="AM399" i="4" s="1"/>
  <c r="H399" i="4"/>
  <c r="S398" i="4"/>
  <c r="M398" i="4" s="1"/>
  <c r="AM398" i="4" s="1"/>
  <c r="H398" i="4"/>
  <c r="X396" i="4"/>
  <c r="S396" i="4"/>
  <c r="M396" i="4" s="1"/>
  <c r="AM396" i="4" s="1"/>
  <c r="H396" i="4"/>
  <c r="X395" i="4"/>
  <c r="S395" i="4"/>
  <c r="M395" i="4" s="1"/>
  <c r="AM395" i="4" s="1"/>
  <c r="H395" i="4"/>
  <c r="S394" i="4"/>
  <c r="M394" i="4" s="1"/>
  <c r="AM394" i="4" s="1"/>
  <c r="H394" i="4"/>
  <c r="X393" i="4"/>
  <c r="S393" i="4"/>
  <c r="M393" i="4" s="1"/>
  <c r="AM393" i="4" s="1"/>
  <c r="H393" i="4"/>
  <c r="X392" i="4"/>
  <c r="S392" i="4"/>
  <c r="M392" i="4" s="1"/>
  <c r="AM392" i="4" s="1"/>
  <c r="H392" i="4"/>
  <c r="S391" i="4"/>
  <c r="M391" i="4" s="1"/>
  <c r="AM391" i="4" s="1"/>
  <c r="H391" i="4"/>
  <c r="X390" i="4"/>
  <c r="S390" i="4"/>
  <c r="M390" i="4" s="1"/>
  <c r="AM390" i="4" s="1"/>
  <c r="H390" i="4"/>
  <c r="X389" i="4"/>
  <c r="S389" i="4"/>
  <c r="M389" i="4" s="1"/>
  <c r="AM389" i="4" s="1"/>
  <c r="H389" i="4"/>
  <c r="S388" i="4"/>
  <c r="M388" i="4" s="1"/>
  <c r="AM388" i="4" s="1"/>
  <c r="H388" i="4"/>
  <c r="X387" i="4"/>
  <c r="S387" i="4"/>
  <c r="M387" i="4" s="1"/>
  <c r="AM387" i="4" s="1"/>
  <c r="H387" i="4"/>
  <c r="X386" i="4"/>
  <c r="S386" i="4"/>
  <c r="M386" i="4" s="1"/>
  <c r="AM386" i="4" s="1"/>
  <c r="H386" i="4"/>
  <c r="S385" i="4"/>
  <c r="M385" i="4" s="1"/>
  <c r="AM385" i="4" s="1"/>
  <c r="H385" i="4"/>
  <c r="X384" i="4"/>
  <c r="S384" i="4"/>
  <c r="M384" i="4" s="1"/>
  <c r="AM384" i="4" s="1"/>
  <c r="H384" i="4"/>
  <c r="X383" i="4"/>
  <c r="S383" i="4"/>
  <c r="M383" i="4" s="1"/>
  <c r="AM383" i="4" s="1"/>
  <c r="H383" i="4"/>
  <c r="S382" i="4"/>
  <c r="M382" i="4" s="1"/>
  <c r="AM382" i="4" s="1"/>
  <c r="H382" i="4"/>
  <c r="X376" i="4"/>
  <c r="S376" i="4"/>
  <c r="M376" i="4" s="1"/>
  <c r="AM376" i="4" s="1"/>
  <c r="H376" i="4"/>
  <c r="X375" i="4"/>
  <c r="S375" i="4"/>
  <c r="M375" i="4" s="1"/>
  <c r="AM375" i="4" s="1"/>
  <c r="H375" i="4"/>
  <c r="S374" i="4"/>
  <c r="M374" i="4" s="1"/>
  <c r="AM374" i="4" s="1"/>
  <c r="H374" i="4"/>
  <c r="X373" i="4"/>
  <c r="S373" i="4"/>
  <c r="M373" i="4" s="1"/>
  <c r="AM373" i="4" s="1"/>
  <c r="H373" i="4"/>
  <c r="X372" i="4"/>
  <c r="S372" i="4"/>
  <c r="M372" i="4" s="1"/>
  <c r="AM372" i="4" s="1"/>
  <c r="H372" i="4"/>
  <c r="S371" i="4"/>
  <c r="M371" i="4" s="1"/>
  <c r="AM371" i="4" s="1"/>
  <c r="H371" i="4"/>
  <c r="X370" i="4"/>
  <c r="S370" i="4"/>
  <c r="M370" i="4" s="1"/>
  <c r="AM370" i="4" s="1"/>
  <c r="H370" i="4"/>
  <c r="X369" i="4"/>
  <c r="S369" i="4"/>
  <c r="M369" i="4" s="1"/>
  <c r="AM369" i="4" s="1"/>
  <c r="H369" i="4"/>
  <c r="S368" i="4"/>
  <c r="M368" i="4" s="1"/>
  <c r="AM368" i="4" s="1"/>
  <c r="H368" i="4"/>
  <c r="X367" i="4"/>
  <c r="S367" i="4"/>
  <c r="M367" i="4" s="1"/>
  <c r="AM367" i="4" s="1"/>
  <c r="H367" i="4"/>
  <c r="X366" i="4"/>
  <c r="S366" i="4"/>
  <c r="M366" i="4" s="1"/>
  <c r="AM366" i="4" s="1"/>
  <c r="H366" i="4"/>
  <c r="S365" i="4"/>
  <c r="M365" i="4" s="1"/>
  <c r="AM365" i="4" s="1"/>
  <c r="H365" i="4"/>
  <c r="X362" i="4"/>
  <c r="S362" i="4"/>
  <c r="M362" i="4" s="1"/>
  <c r="AM362" i="4" s="1"/>
  <c r="H362" i="4"/>
  <c r="S361" i="4"/>
  <c r="M361" i="4" s="1"/>
  <c r="AM361" i="4" s="1"/>
  <c r="H361" i="4"/>
  <c r="X359" i="4"/>
  <c r="S359" i="4"/>
  <c r="M359" i="4" s="1"/>
  <c r="AM359" i="4" s="1"/>
  <c r="H359" i="4"/>
  <c r="S358" i="4"/>
  <c r="M358" i="4" s="1"/>
  <c r="AM358" i="4" s="1"/>
  <c r="H358" i="4"/>
  <c r="X357" i="4"/>
  <c r="S357" i="4"/>
  <c r="M357" i="4" s="1"/>
  <c r="AM357" i="4" s="1"/>
  <c r="H357" i="4"/>
  <c r="X356" i="4"/>
  <c r="S356" i="4"/>
  <c r="M356" i="4" s="1"/>
  <c r="AM356" i="4" s="1"/>
  <c r="H356" i="4"/>
  <c r="S355" i="4"/>
  <c r="M355" i="4" s="1"/>
  <c r="AM355" i="4" s="1"/>
  <c r="H355" i="4"/>
  <c r="X354" i="4"/>
  <c r="S354" i="4"/>
  <c r="M354" i="4" s="1"/>
  <c r="AM354" i="4" s="1"/>
  <c r="H354" i="4"/>
  <c r="X353" i="4"/>
  <c r="S353" i="4"/>
  <c r="M353" i="4" s="1"/>
  <c r="AM353" i="4" s="1"/>
  <c r="H353" i="4"/>
  <c r="S352" i="4"/>
  <c r="M352" i="4" s="1"/>
  <c r="AM352" i="4" s="1"/>
  <c r="H352" i="4"/>
  <c r="X351" i="4"/>
  <c r="S351" i="4"/>
  <c r="M351" i="4" s="1"/>
  <c r="AM351" i="4" s="1"/>
  <c r="H351" i="4"/>
  <c r="X350" i="4"/>
  <c r="S350" i="4"/>
  <c r="M350" i="4" s="1"/>
  <c r="AM350" i="4" s="1"/>
  <c r="H350" i="4"/>
  <c r="S349" i="4"/>
  <c r="M349" i="4" s="1"/>
  <c r="AM349" i="4" s="1"/>
  <c r="H349" i="4"/>
  <c r="X348" i="4"/>
  <c r="S348" i="4"/>
  <c r="M348" i="4" s="1"/>
  <c r="AM348" i="4" s="1"/>
  <c r="H348" i="4"/>
  <c r="X347" i="4"/>
  <c r="S347" i="4"/>
  <c r="M347" i="4" s="1"/>
  <c r="AM347" i="4" s="1"/>
  <c r="H347" i="4"/>
  <c r="S346" i="4"/>
  <c r="M346" i="4" s="1"/>
  <c r="AM346" i="4" s="1"/>
  <c r="H346" i="4"/>
  <c r="X345" i="4"/>
  <c r="S345" i="4"/>
  <c r="M345" i="4" s="1"/>
  <c r="AM345" i="4" s="1"/>
  <c r="H345" i="4"/>
  <c r="X344" i="4"/>
  <c r="S344" i="4"/>
  <c r="M344" i="4" s="1"/>
  <c r="AM344" i="4" s="1"/>
  <c r="H344" i="4"/>
  <c r="S343" i="4"/>
  <c r="M343" i="4" s="1"/>
  <c r="AM343" i="4" s="1"/>
  <c r="H343" i="4"/>
  <c r="X342" i="4"/>
  <c r="S342" i="4"/>
  <c r="M342" i="4" s="1"/>
  <c r="AM342" i="4" s="1"/>
  <c r="H342" i="4"/>
  <c r="X341" i="4"/>
  <c r="S341" i="4"/>
  <c r="M341" i="4" s="1"/>
  <c r="AM341" i="4" s="1"/>
  <c r="H341" i="4"/>
  <c r="S340" i="4"/>
  <c r="M340" i="4" s="1"/>
  <c r="AM340" i="4" s="1"/>
  <c r="H340" i="4"/>
  <c r="X286" i="4"/>
  <c r="S286" i="4"/>
  <c r="M286" i="4" s="1"/>
  <c r="AM286" i="4" s="1"/>
  <c r="S285" i="4"/>
  <c r="M285" i="4" s="1"/>
  <c r="AM285" i="4" s="1"/>
  <c r="X283" i="4"/>
  <c r="S283" i="4"/>
  <c r="M283" i="4" s="1"/>
  <c r="AM283" i="4" s="1"/>
  <c r="S282" i="4"/>
  <c r="M282" i="4" s="1"/>
  <c r="AM282" i="4" s="1"/>
  <c r="X280" i="4"/>
  <c r="S280" i="4"/>
  <c r="M280" i="4" s="1"/>
  <c r="AM280" i="4" s="1"/>
  <c r="S279" i="4"/>
  <c r="M279" i="4" s="1"/>
  <c r="AM279" i="4" s="1"/>
  <c r="X277" i="4"/>
  <c r="S277" i="4"/>
  <c r="M277" i="4" s="1"/>
  <c r="AM277" i="4" s="1"/>
  <c r="H277" i="4"/>
  <c r="J277" i="4" s="1"/>
  <c r="S276" i="4"/>
  <c r="M276" i="4" s="1"/>
  <c r="AM276" i="4" s="1"/>
  <c r="H276" i="4"/>
  <c r="J276" i="4" s="1"/>
  <c r="X274" i="4"/>
  <c r="S274" i="4"/>
  <c r="M274" i="4" s="1"/>
  <c r="AM274" i="4" s="1"/>
  <c r="H274" i="4"/>
  <c r="S273" i="4"/>
  <c r="M273" i="4" s="1"/>
  <c r="AM273" i="4" s="1"/>
  <c r="H273" i="4"/>
  <c r="S231" i="4"/>
  <c r="M231" i="4" s="1"/>
  <c r="AM231" i="4" s="1"/>
  <c r="H231" i="4"/>
  <c r="S230" i="4"/>
  <c r="M230" i="4" s="1"/>
  <c r="AM230" i="4" s="1"/>
  <c r="H230" i="4"/>
  <c r="S228" i="4"/>
  <c r="M228" i="4" s="1"/>
  <c r="AM228" i="4" s="1"/>
  <c r="H228" i="4"/>
  <c r="S227" i="4"/>
  <c r="M227" i="4" s="1"/>
  <c r="AM227" i="4" s="1"/>
  <c r="S225" i="4"/>
  <c r="M225" i="4" s="1"/>
  <c r="AM225" i="4" s="1"/>
  <c r="H225" i="4"/>
  <c r="S224" i="4"/>
  <c r="M224" i="4" s="1"/>
  <c r="AM224" i="4" s="1"/>
  <c r="H224" i="4"/>
  <c r="S222" i="4"/>
  <c r="M222" i="4" s="1"/>
  <c r="AM222" i="4" s="1"/>
  <c r="H222" i="4"/>
  <c r="S221" i="4"/>
  <c r="M221" i="4" s="1"/>
  <c r="AM221" i="4" s="1"/>
  <c r="H221" i="4"/>
  <c r="S219" i="4"/>
  <c r="M219" i="4" s="1"/>
  <c r="AM219" i="4" s="1"/>
  <c r="H219" i="4"/>
  <c r="S218" i="4"/>
  <c r="M218" i="4" s="1"/>
  <c r="AM218" i="4" s="1"/>
  <c r="H218" i="4"/>
  <c r="X216" i="4"/>
  <c r="S216" i="4"/>
  <c r="M216" i="4" s="1"/>
  <c r="AM216" i="4" s="1"/>
  <c r="H216" i="4"/>
  <c r="S215" i="4"/>
  <c r="M215" i="4" s="1"/>
  <c r="AM215" i="4" s="1"/>
  <c r="H215" i="4"/>
  <c r="X213" i="4"/>
  <c r="S213" i="4"/>
  <c r="M213" i="4" s="1"/>
  <c r="AM213" i="4" s="1"/>
  <c r="H213" i="4"/>
  <c r="S212" i="4"/>
  <c r="M212" i="4" s="1"/>
  <c r="AM212" i="4" s="1"/>
  <c r="H212" i="4"/>
  <c r="X207" i="4"/>
  <c r="S207" i="4"/>
  <c r="M207" i="4" s="1"/>
  <c r="AM207" i="4" s="1"/>
  <c r="H207" i="4"/>
  <c r="S206" i="4"/>
  <c r="M206" i="4" s="1"/>
  <c r="AM206" i="4" s="1"/>
  <c r="H206" i="4"/>
  <c r="X204" i="4"/>
  <c r="S204" i="4"/>
  <c r="M204" i="4" s="1"/>
  <c r="AM204" i="4" s="1"/>
  <c r="H204" i="4"/>
  <c r="S203" i="4"/>
  <c r="M203" i="4" s="1"/>
  <c r="AM203" i="4" s="1"/>
  <c r="H203" i="4"/>
  <c r="X201" i="4"/>
  <c r="S201" i="4"/>
  <c r="M201" i="4" s="1"/>
  <c r="AM201" i="4" s="1"/>
  <c r="H201" i="4"/>
  <c r="S200" i="4"/>
  <c r="M200" i="4" s="1"/>
  <c r="AM200" i="4" s="1"/>
  <c r="H200" i="4"/>
  <c r="X195" i="4"/>
  <c r="S195" i="4"/>
  <c r="M195" i="4" s="1"/>
  <c r="AM195" i="4" s="1"/>
  <c r="H195" i="4"/>
  <c r="S194" i="4"/>
  <c r="M194" i="4" s="1"/>
  <c r="AM194" i="4" s="1"/>
  <c r="H194" i="4"/>
  <c r="X192" i="4"/>
  <c r="S192" i="4"/>
  <c r="M192" i="4" s="1"/>
  <c r="AM192" i="4" s="1"/>
  <c r="H192" i="4"/>
  <c r="S191" i="4"/>
  <c r="M191" i="4" s="1"/>
  <c r="AM191" i="4" s="1"/>
  <c r="H191" i="4"/>
  <c r="X189" i="4"/>
  <c r="S189" i="4"/>
  <c r="M189" i="4" s="1"/>
  <c r="AM189" i="4" s="1"/>
  <c r="H189" i="4"/>
  <c r="S188" i="4"/>
  <c r="M188" i="4" s="1"/>
  <c r="AM188" i="4" s="1"/>
  <c r="H188" i="4"/>
  <c r="X185" i="4"/>
  <c r="S185" i="4"/>
  <c r="M185" i="4" s="1"/>
  <c r="AM185" i="4" s="1"/>
  <c r="H185" i="4"/>
  <c r="S184" i="4"/>
  <c r="M184" i="4" s="1"/>
  <c r="AM184" i="4" s="1"/>
  <c r="H184" i="4"/>
  <c r="X178" i="4"/>
  <c r="S178" i="4"/>
  <c r="M178" i="4" s="1"/>
  <c r="AM178" i="4" s="1"/>
  <c r="H178" i="4"/>
  <c r="S177" i="4"/>
  <c r="M177" i="4" s="1"/>
  <c r="AM177" i="4" s="1"/>
  <c r="H177" i="4"/>
  <c r="X174" i="4"/>
  <c r="S174" i="4"/>
  <c r="M174" i="4" s="1"/>
  <c r="AM174" i="4" s="1"/>
  <c r="H174" i="4"/>
  <c r="S173" i="4"/>
  <c r="M173" i="4" s="1"/>
  <c r="AM173" i="4" s="1"/>
  <c r="H173" i="4"/>
  <c r="X172" i="4"/>
  <c r="S172" i="4"/>
  <c r="M172" i="4" s="1"/>
  <c r="AM172" i="4" s="1"/>
  <c r="H172" i="4"/>
  <c r="X171" i="4"/>
  <c r="S171" i="4"/>
  <c r="M171" i="4" s="1"/>
  <c r="AM171" i="4" s="1"/>
  <c r="H171" i="4"/>
  <c r="S170" i="4"/>
  <c r="M170" i="4" s="1"/>
  <c r="AM170" i="4" s="1"/>
  <c r="H170" i="4"/>
  <c r="X169" i="4"/>
  <c r="S169" i="4"/>
  <c r="M169" i="4" s="1"/>
  <c r="AM169" i="4" s="1"/>
  <c r="H169" i="4"/>
  <c r="X168" i="4"/>
  <c r="S168" i="4"/>
  <c r="M168" i="4" s="1"/>
  <c r="AM168" i="4" s="1"/>
  <c r="H168" i="4"/>
  <c r="S167" i="4"/>
  <c r="M167" i="4" s="1"/>
  <c r="AM167" i="4" s="1"/>
  <c r="H167" i="4"/>
  <c r="X163" i="4"/>
  <c r="S163" i="4"/>
  <c r="M163" i="4" s="1"/>
  <c r="AM163" i="4" s="1"/>
  <c r="H163" i="4"/>
  <c r="S162" i="4"/>
  <c r="M162" i="4" s="1"/>
  <c r="AM162" i="4" s="1"/>
  <c r="H162" i="4"/>
  <c r="S161" i="4"/>
  <c r="M161" i="4" s="1"/>
  <c r="AM161" i="4" s="1"/>
  <c r="H161" i="4"/>
  <c r="X160" i="4"/>
  <c r="S160" i="4"/>
  <c r="M160" i="4" s="1"/>
  <c r="AM160" i="4" s="1"/>
  <c r="H160" i="4"/>
  <c r="S159" i="4"/>
  <c r="M159" i="4" s="1"/>
  <c r="AM159" i="4" s="1"/>
  <c r="H159" i="4"/>
  <c r="S158" i="4"/>
  <c r="M158" i="4" s="1"/>
  <c r="AM158" i="4" s="1"/>
  <c r="H158" i="4"/>
  <c r="X157" i="4"/>
  <c r="S157" i="4"/>
  <c r="M157" i="4" s="1"/>
  <c r="AM157" i="4" s="1"/>
  <c r="H157" i="4"/>
  <c r="X156" i="4"/>
  <c r="S156" i="4"/>
  <c r="M156" i="4" s="1"/>
  <c r="AM156" i="4" s="1"/>
  <c r="H156" i="4"/>
  <c r="S155" i="4"/>
  <c r="M155" i="4" s="1"/>
  <c r="AM155" i="4" s="1"/>
  <c r="H155" i="4"/>
  <c r="X154" i="4"/>
  <c r="S154" i="4"/>
  <c r="M154" i="4" s="1"/>
  <c r="AM154" i="4" s="1"/>
  <c r="H154" i="4"/>
  <c r="S153" i="4"/>
  <c r="M153" i="4" s="1"/>
  <c r="AM153" i="4" s="1"/>
  <c r="H153" i="4"/>
  <c r="S152" i="4"/>
  <c r="M152" i="4" s="1"/>
  <c r="AM152" i="4" s="1"/>
  <c r="H152" i="4"/>
  <c r="X151" i="4"/>
  <c r="S151" i="4"/>
  <c r="M151" i="4" s="1"/>
  <c r="AM151" i="4" s="1"/>
  <c r="H151" i="4"/>
  <c r="X150" i="4"/>
  <c r="S150" i="4"/>
  <c r="M150" i="4" s="1"/>
  <c r="AM150" i="4" s="1"/>
  <c r="H150" i="4"/>
  <c r="S149" i="4"/>
  <c r="M149" i="4" s="1"/>
  <c r="AM149" i="4" s="1"/>
  <c r="H149" i="4"/>
  <c r="X148" i="4"/>
  <c r="S148" i="4"/>
  <c r="M148" i="4" s="1"/>
  <c r="AM148" i="4" s="1"/>
  <c r="H148" i="4"/>
  <c r="X147" i="4"/>
  <c r="S147" i="4"/>
  <c r="M147" i="4" s="1"/>
  <c r="AM147" i="4" s="1"/>
  <c r="H147" i="4"/>
  <c r="S146" i="4"/>
  <c r="M146" i="4" s="1"/>
  <c r="AM146" i="4" s="1"/>
  <c r="H146" i="4"/>
  <c r="X145" i="4"/>
  <c r="S145" i="4"/>
  <c r="M145" i="4" s="1"/>
  <c r="AM145" i="4" s="1"/>
  <c r="H145" i="4"/>
  <c r="X144" i="4"/>
  <c r="S144" i="4"/>
  <c r="M144" i="4" s="1"/>
  <c r="AM144" i="4" s="1"/>
  <c r="H144" i="4"/>
  <c r="S143" i="4"/>
  <c r="M143" i="4" s="1"/>
  <c r="AM143" i="4" s="1"/>
  <c r="H143" i="4"/>
  <c r="X142" i="4"/>
  <c r="S142" i="4"/>
  <c r="M142" i="4" s="1"/>
  <c r="AM142" i="4" s="1"/>
  <c r="H142" i="4"/>
  <c r="X141" i="4"/>
  <c r="S141" i="4"/>
  <c r="M141" i="4" s="1"/>
  <c r="AM141" i="4" s="1"/>
  <c r="H141" i="4"/>
  <c r="S140" i="4"/>
  <c r="M140" i="4" s="1"/>
  <c r="AM140" i="4" s="1"/>
  <c r="H140" i="4"/>
  <c r="X135" i="4"/>
  <c r="S135" i="4"/>
  <c r="M135" i="4" s="1"/>
  <c r="AM135" i="4" s="1"/>
  <c r="H135" i="4"/>
  <c r="X134" i="4"/>
  <c r="S134" i="4"/>
  <c r="M134" i="4" s="1"/>
  <c r="AM134" i="4" s="1"/>
  <c r="H134" i="4"/>
  <c r="S133" i="4"/>
  <c r="M133" i="4" s="1"/>
  <c r="AM133" i="4" s="1"/>
  <c r="H133" i="4"/>
  <c r="X132" i="4"/>
  <c r="S132" i="4"/>
  <c r="M132" i="4" s="1"/>
  <c r="AM132" i="4" s="1"/>
  <c r="H132" i="4"/>
  <c r="X131" i="4"/>
  <c r="S131" i="4"/>
  <c r="M131" i="4" s="1"/>
  <c r="AM131" i="4" s="1"/>
  <c r="H131" i="4"/>
  <c r="S130" i="4"/>
  <c r="M130" i="4" s="1"/>
  <c r="AM130" i="4" s="1"/>
  <c r="H130" i="4"/>
  <c r="X129" i="4"/>
  <c r="S129" i="4"/>
  <c r="M129" i="4" s="1"/>
  <c r="AM129" i="4" s="1"/>
  <c r="H129" i="4"/>
  <c r="X128" i="4"/>
  <c r="S128" i="4"/>
  <c r="M128" i="4" s="1"/>
  <c r="AM128" i="4" s="1"/>
  <c r="H128" i="4"/>
  <c r="S127" i="4"/>
  <c r="M127" i="4" s="1"/>
  <c r="AM127" i="4" s="1"/>
  <c r="H127" i="4"/>
  <c r="X126" i="4"/>
  <c r="S126" i="4"/>
  <c r="M126" i="4" s="1"/>
  <c r="AM126" i="4" s="1"/>
  <c r="H126" i="4"/>
  <c r="X125" i="4"/>
  <c r="S125" i="4"/>
  <c r="M125" i="4" s="1"/>
  <c r="AM125" i="4" s="1"/>
  <c r="H125" i="4"/>
  <c r="S124" i="4"/>
  <c r="M124" i="4" s="1"/>
  <c r="AM124" i="4" s="1"/>
  <c r="H124" i="4"/>
  <c r="X123" i="4"/>
  <c r="S123" i="4"/>
  <c r="M123" i="4" s="1"/>
  <c r="AM123" i="4" s="1"/>
  <c r="H123" i="4"/>
  <c r="X122" i="4"/>
  <c r="S122" i="4"/>
  <c r="M122" i="4" s="1"/>
  <c r="AM122" i="4" s="1"/>
  <c r="H122" i="4"/>
  <c r="S121" i="4"/>
  <c r="M121" i="4" s="1"/>
  <c r="AM121" i="4" s="1"/>
  <c r="H121" i="4"/>
  <c r="X120" i="4"/>
  <c r="S120" i="4"/>
  <c r="M120" i="4" s="1"/>
  <c r="AM120" i="4" s="1"/>
  <c r="H120" i="4"/>
  <c r="X119" i="4"/>
  <c r="S119" i="4"/>
  <c r="M119" i="4" s="1"/>
  <c r="AM119" i="4" s="1"/>
  <c r="H119" i="4"/>
  <c r="S118" i="4"/>
  <c r="M118" i="4" s="1"/>
  <c r="AM118" i="4" s="1"/>
  <c r="H118" i="4"/>
  <c r="X117" i="4"/>
  <c r="S117" i="4"/>
  <c r="M117" i="4" s="1"/>
  <c r="AM117" i="4" s="1"/>
  <c r="H117" i="4"/>
  <c r="X116" i="4"/>
  <c r="S116" i="4"/>
  <c r="M116" i="4" s="1"/>
  <c r="AM116" i="4" s="1"/>
  <c r="H116" i="4"/>
  <c r="S115" i="4"/>
  <c r="M115" i="4" s="1"/>
  <c r="AM115" i="4" s="1"/>
  <c r="H115" i="4"/>
  <c r="X114" i="4"/>
  <c r="S114" i="4"/>
  <c r="M114" i="4" s="1"/>
  <c r="AM114" i="4" s="1"/>
  <c r="H114" i="4"/>
  <c r="X113" i="4"/>
  <c r="S113" i="4"/>
  <c r="M113" i="4" s="1"/>
  <c r="AM113" i="4" s="1"/>
  <c r="H113" i="4"/>
  <c r="S112" i="4"/>
  <c r="M112" i="4" s="1"/>
  <c r="AM112" i="4" s="1"/>
  <c r="H112" i="4"/>
  <c r="X111" i="4"/>
  <c r="S111" i="4"/>
  <c r="M111" i="4" s="1"/>
  <c r="AM111" i="4" s="1"/>
  <c r="H111" i="4"/>
  <c r="X110" i="4"/>
  <c r="S110" i="4"/>
  <c r="M110" i="4" s="1"/>
  <c r="AM110" i="4" s="1"/>
  <c r="H110" i="4"/>
  <c r="S109" i="4"/>
  <c r="M109" i="4" s="1"/>
  <c r="AM109" i="4" s="1"/>
  <c r="H109" i="4"/>
  <c r="S100" i="4"/>
  <c r="M100" i="4" s="1"/>
  <c r="AM100" i="4" s="1"/>
  <c r="H100" i="4"/>
  <c r="S98" i="4"/>
  <c r="M98" i="4" s="1"/>
  <c r="AM98" i="4" s="1"/>
  <c r="H98" i="4"/>
  <c r="S96" i="4"/>
  <c r="M96" i="4" s="1"/>
  <c r="AM96" i="4" s="1"/>
  <c r="H96" i="4"/>
  <c r="S95" i="4"/>
  <c r="M95" i="4" s="1"/>
  <c r="AM95" i="4" s="1"/>
  <c r="H95" i="4"/>
  <c r="S93" i="4"/>
  <c r="M93" i="4" s="1"/>
  <c r="AM93" i="4" s="1"/>
  <c r="H93" i="4"/>
  <c r="S92" i="4"/>
  <c r="M92" i="4" s="1"/>
  <c r="AM92" i="4" s="1"/>
  <c r="H92" i="4"/>
  <c r="S90" i="4"/>
  <c r="M90" i="4" s="1"/>
  <c r="AM90" i="4" s="1"/>
  <c r="H90" i="4"/>
  <c r="S89" i="4"/>
  <c r="M89" i="4" s="1"/>
  <c r="AM89" i="4" s="1"/>
  <c r="H89" i="4"/>
  <c r="X87" i="4"/>
  <c r="S87" i="4"/>
  <c r="M87" i="4" s="1"/>
  <c r="AM87" i="4" s="1"/>
  <c r="H87" i="4"/>
  <c r="S86" i="4"/>
  <c r="M86" i="4" s="1"/>
  <c r="AM86" i="4" s="1"/>
  <c r="H86" i="4"/>
  <c r="X85" i="4"/>
  <c r="S85" i="4"/>
  <c r="M85" i="4" s="1"/>
  <c r="AM85" i="4" s="1"/>
  <c r="H85" i="4"/>
  <c r="S84" i="4"/>
  <c r="M84" i="4" s="1"/>
  <c r="AM84" i="4" s="1"/>
  <c r="H84" i="4"/>
  <c r="X78" i="4"/>
  <c r="S78" i="4"/>
  <c r="M78" i="4" s="1"/>
  <c r="AM78" i="4" s="1"/>
  <c r="H78" i="4"/>
  <c r="X77" i="4"/>
  <c r="S77" i="4"/>
  <c r="M77" i="4" s="1"/>
  <c r="AM77" i="4" s="1"/>
  <c r="H77" i="4"/>
  <c r="S76" i="4"/>
  <c r="M76" i="4" s="1"/>
  <c r="AM76" i="4" s="1"/>
  <c r="H76" i="4"/>
  <c r="X75" i="4"/>
  <c r="S75" i="4"/>
  <c r="M75" i="4" s="1"/>
  <c r="AM75" i="4" s="1"/>
  <c r="H75" i="4"/>
  <c r="X74" i="4"/>
  <c r="S74" i="4"/>
  <c r="M74" i="4" s="1"/>
  <c r="AM74" i="4" s="1"/>
  <c r="H74" i="4"/>
  <c r="S73" i="4"/>
  <c r="M73" i="4" s="1"/>
  <c r="AM73" i="4" s="1"/>
  <c r="H73" i="4"/>
  <c r="X72" i="4"/>
  <c r="S72" i="4"/>
  <c r="M72" i="4" s="1"/>
  <c r="AM72" i="4" s="1"/>
  <c r="H72" i="4"/>
  <c r="X71" i="4"/>
  <c r="S71" i="4"/>
  <c r="M71" i="4" s="1"/>
  <c r="AM71" i="4" s="1"/>
  <c r="H71" i="4"/>
  <c r="S70" i="4"/>
  <c r="M70" i="4" s="1"/>
  <c r="AM70" i="4" s="1"/>
  <c r="H70" i="4"/>
  <c r="X69" i="4"/>
  <c r="S69" i="4"/>
  <c r="M69" i="4" s="1"/>
  <c r="AM69" i="4" s="1"/>
  <c r="H69" i="4"/>
  <c r="X68" i="4"/>
  <c r="S68" i="4"/>
  <c r="M68" i="4" s="1"/>
  <c r="AM68" i="4" s="1"/>
  <c r="H68" i="4"/>
  <c r="S67" i="4"/>
  <c r="M67" i="4" s="1"/>
  <c r="AM67" i="4" s="1"/>
  <c r="H67" i="4"/>
  <c r="X66" i="4"/>
  <c r="S66" i="4"/>
  <c r="M66" i="4" s="1"/>
  <c r="AM66" i="4" s="1"/>
  <c r="H66" i="4"/>
  <c r="X65" i="4"/>
  <c r="S65" i="4"/>
  <c r="M65" i="4" s="1"/>
  <c r="AM65" i="4" s="1"/>
  <c r="H65" i="4"/>
  <c r="S64" i="4"/>
  <c r="M64" i="4" s="1"/>
  <c r="AM64" i="4" s="1"/>
  <c r="H64" i="4"/>
  <c r="X63" i="4"/>
  <c r="S63" i="4"/>
  <c r="M63" i="4" s="1"/>
  <c r="AM63" i="4" s="1"/>
  <c r="H63" i="4"/>
  <c r="X62" i="4"/>
  <c r="S62" i="4"/>
  <c r="M62" i="4" s="1"/>
  <c r="AM62" i="4" s="1"/>
  <c r="H62" i="4"/>
  <c r="S61" i="4"/>
  <c r="M61" i="4" s="1"/>
  <c r="AM61" i="4" s="1"/>
  <c r="H61" i="4"/>
  <c r="X54" i="4"/>
  <c r="S54" i="4"/>
  <c r="M54" i="4" s="1"/>
  <c r="AM54" i="4" s="1"/>
  <c r="H54" i="4"/>
  <c r="X53" i="4"/>
  <c r="S53" i="4"/>
  <c r="M53" i="4" s="1"/>
  <c r="AM53" i="4" s="1"/>
  <c r="H53" i="4"/>
  <c r="S52" i="4"/>
  <c r="M52" i="4" s="1"/>
  <c r="AM52" i="4" s="1"/>
  <c r="H52" i="4"/>
  <c r="X51" i="4"/>
  <c r="S51" i="4"/>
  <c r="M51" i="4" s="1"/>
  <c r="AM51" i="4" s="1"/>
  <c r="H51" i="4"/>
  <c r="X50" i="4"/>
  <c r="S50" i="4"/>
  <c r="M50" i="4" s="1"/>
  <c r="AM50" i="4" s="1"/>
  <c r="H50" i="4"/>
  <c r="S49" i="4"/>
  <c r="M49" i="4" s="1"/>
  <c r="AM49" i="4" s="1"/>
  <c r="H49" i="4"/>
  <c r="X48" i="4"/>
  <c r="S48" i="4"/>
  <c r="M48" i="4" s="1"/>
  <c r="AM48" i="4" s="1"/>
  <c r="H48" i="4"/>
  <c r="X47" i="4"/>
  <c r="S47" i="4"/>
  <c r="M47" i="4" s="1"/>
  <c r="AM47" i="4" s="1"/>
  <c r="H47" i="4"/>
  <c r="S46" i="4"/>
  <c r="M46" i="4" s="1"/>
  <c r="AM46" i="4" s="1"/>
  <c r="H46" i="4"/>
  <c r="X45" i="4"/>
  <c r="S45" i="4"/>
  <c r="M45" i="4" s="1"/>
  <c r="AM45" i="4" s="1"/>
  <c r="H45" i="4"/>
  <c r="X44" i="4"/>
  <c r="S44" i="4"/>
  <c r="M44" i="4" s="1"/>
  <c r="AM44" i="4" s="1"/>
  <c r="H44" i="4"/>
  <c r="S43" i="4"/>
  <c r="M43" i="4" s="1"/>
  <c r="AM43" i="4" s="1"/>
  <c r="H43" i="4"/>
  <c r="X42" i="4"/>
  <c r="S42" i="4"/>
  <c r="M42" i="4" s="1"/>
  <c r="AM42" i="4" s="1"/>
  <c r="H42" i="4"/>
  <c r="X41" i="4"/>
  <c r="S41" i="4"/>
  <c r="M41" i="4" s="1"/>
  <c r="AM41" i="4" s="1"/>
  <c r="H41" i="4"/>
  <c r="S40" i="4"/>
  <c r="M40" i="4" s="1"/>
  <c r="AM40" i="4" s="1"/>
  <c r="H40" i="4"/>
  <c r="X39" i="4"/>
  <c r="S39" i="4"/>
  <c r="M39" i="4" s="1"/>
  <c r="AM39" i="4" s="1"/>
  <c r="H39" i="4"/>
  <c r="X38" i="4"/>
  <c r="S38" i="4"/>
  <c r="M38" i="4" s="1"/>
  <c r="AM38" i="4" s="1"/>
  <c r="H38" i="4"/>
  <c r="S37" i="4"/>
  <c r="M37" i="4" s="1"/>
  <c r="AM37" i="4" s="1"/>
  <c r="H37" i="4"/>
  <c r="X36" i="4"/>
  <c r="S36" i="4"/>
  <c r="M36" i="4" s="1"/>
  <c r="AM36" i="4" s="1"/>
  <c r="H36" i="4"/>
  <c r="X35" i="4"/>
  <c r="S35" i="4"/>
  <c r="M35" i="4" s="1"/>
  <c r="AM35" i="4" s="1"/>
  <c r="H35" i="4"/>
  <c r="S34" i="4"/>
  <c r="M34" i="4" s="1"/>
  <c r="AM34" i="4" s="1"/>
  <c r="H34" i="4"/>
  <c r="X33" i="4"/>
  <c r="S33" i="4"/>
  <c r="M33" i="4" s="1"/>
  <c r="AM33" i="4" s="1"/>
  <c r="H33" i="4"/>
  <c r="X32" i="4"/>
  <c r="S32" i="4"/>
  <c r="M32" i="4" s="1"/>
  <c r="AM32" i="4" s="1"/>
  <c r="H32" i="4"/>
  <c r="S31" i="4"/>
  <c r="M31" i="4" s="1"/>
  <c r="AM31" i="4" s="1"/>
  <c r="H31" i="4"/>
  <c r="X30" i="4"/>
  <c r="S30" i="4"/>
  <c r="M30" i="4" s="1"/>
  <c r="AM30" i="4" s="1"/>
  <c r="H30" i="4"/>
  <c r="X29" i="4"/>
  <c r="S29" i="4"/>
  <c r="M29" i="4" s="1"/>
  <c r="AM29" i="4" s="1"/>
  <c r="H29" i="4"/>
  <c r="S28" i="4"/>
  <c r="M28" i="4" s="1"/>
  <c r="AM28" i="4" s="1"/>
  <c r="H28" i="4"/>
  <c r="X27" i="4"/>
  <c r="S27" i="4"/>
  <c r="M27" i="4" s="1"/>
  <c r="AM27" i="4" s="1"/>
  <c r="H27" i="4"/>
  <c r="X26" i="4"/>
  <c r="S26" i="4"/>
  <c r="M26" i="4" s="1"/>
  <c r="AM26" i="4" s="1"/>
  <c r="S25" i="4"/>
  <c r="M25" i="4" s="1"/>
  <c r="AM25" i="4" s="1"/>
  <c r="H25" i="4"/>
  <c r="J19" i="4" l="1"/>
  <c r="J428" i="4"/>
  <c r="J29" i="4"/>
  <c r="J35" i="4"/>
  <c r="J41" i="4"/>
  <c r="J47" i="4"/>
  <c r="J53" i="4"/>
  <c r="J65" i="4"/>
  <c r="J71" i="4"/>
  <c r="J77" i="4"/>
  <c r="J89" i="4"/>
  <c r="J109" i="4"/>
  <c r="J115" i="4"/>
  <c r="J121" i="4"/>
  <c r="J127" i="4"/>
  <c r="J133" i="4"/>
  <c r="J143" i="4"/>
  <c r="J149" i="4"/>
  <c r="J162" i="4"/>
  <c r="J195" i="4"/>
  <c r="J221" i="4"/>
  <c r="J343" i="4"/>
  <c r="J349" i="4"/>
  <c r="J355" i="4"/>
  <c r="J503" i="4"/>
  <c r="J522" i="4"/>
  <c r="J543" i="4"/>
  <c r="J558" i="4"/>
  <c r="J22" i="4"/>
  <c r="J562" i="4"/>
  <c r="J175" i="4"/>
  <c r="J314" i="4"/>
  <c r="J312" i="4"/>
  <c r="J185" i="4"/>
  <c r="J316" i="4"/>
  <c r="J315" i="4"/>
  <c r="J90" i="4"/>
  <c r="J110" i="4"/>
  <c r="J116" i="4"/>
  <c r="J122" i="4"/>
  <c r="J128" i="4"/>
  <c r="J134" i="4"/>
  <c r="J144" i="4"/>
  <c r="J150" i="4"/>
  <c r="J163" i="4"/>
  <c r="J172" i="4"/>
  <c r="J212" i="4"/>
  <c r="J222" i="4"/>
  <c r="J344" i="4"/>
  <c r="J350" i="4"/>
  <c r="J356" i="4"/>
  <c r="J365" i="4"/>
  <c r="J371" i="4"/>
  <c r="J382" i="4"/>
  <c r="J388" i="4"/>
  <c r="J394" i="4"/>
  <c r="J401" i="4"/>
  <c r="J410" i="4"/>
  <c r="J417" i="4"/>
  <c r="J423" i="4"/>
  <c r="J440" i="4"/>
  <c r="J446" i="4"/>
  <c r="J452" i="4"/>
  <c r="J475" i="4"/>
  <c r="J530" i="4"/>
  <c r="J544" i="4"/>
  <c r="J478" i="4"/>
  <c r="J517" i="4"/>
  <c r="J82" i="4"/>
  <c r="J23" i="4"/>
  <c r="J299" i="4"/>
  <c r="J317" i="4"/>
  <c r="J30" i="4"/>
  <c r="J36" i="4"/>
  <c r="J42" i="4"/>
  <c r="J48" i="4"/>
  <c r="J54" i="4"/>
  <c r="J66" i="4"/>
  <c r="J72" i="4"/>
  <c r="J78" i="4"/>
  <c r="J200" i="4"/>
  <c r="J504" i="4"/>
  <c r="J523" i="4"/>
  <c r="J538" i="4"/>
  <c r="J210" i="4"/>
  <c r="J59" i="4"/>
  <c r="J458" i="4"/>
  <c r="J300" i="4"/>
  <c r="J318" i="4"/>
  <c r="J551" i="4"/>
  <c r="J92" i="4"/>
  <c r="J157" i="4"/>
  <c r="J188" i="4"/>
  <c r="J213" i="4"/>
  <c r="J224" i="4"/>
  <c r="J366" i="4"/>
  <c r="J372" i="4"/>
  <c r="J383" i="4"/>
  <c r="J389" i="4"/>
  <c r="J395" i="4"/>
  <c r="J402" i="4"/>
  <c r="J411" i="4"/>
  <c r="J418" i="4"/>
  <c r="J424" i="4"/>
  <c r="J441" i="4"/>
  <c r="J447" i="4"/>
  <c r="J453" i="4"/>
  <c r="J476" i="4"/>
  <c r="J531" i="4"/>
  <c r="J553" i="4"/>
  <c r="J479" i="4"/>
  <c r="J518" i="4"/>
  <c r="J83" i="4"/>
  <c r="J429" i="4"/>
  <c r="J459" i="4"/>
  <c r="J179" i="4"/>
  <c r="J301" i="4"/>
  <c r="J319" i="4"/>
  <c r="J209" i="4"/>
  <c r="J111" i="4"/>
  <c r="J117" i="4"/>
  <c r="J123" i="4"/>
  <c r="J129" i="4"/>
  <c r="J135" i="4"/>
  <c r="J145" i="4"/>
  <c r="J151" i="4"/>
  <c r="J167" i="4"/>
  <c r="J173" i="4"/>
  <c r="J201" i="4"/>
  <c r="J345" i="4"/>
  <c r="J351" i="4"/>
  <c r="J357" i="4"/>
  <c r="J524" i="4"/>
  <c r="J546" i="4"/>
  <c r="J24" i="4"/>
  <c r="J460" i="4"/>
  <c r="J302" i="4"/>
  <c r="J323" i="4"/>
  <c r="J537" i="4"/>
  <c r="J58" i="4"/>
  <c r="J31" i="4"/>
  <c r="J37" i="4"/>
  <c r="J43" i="4"/>
  <c r="J49" i="4"/>
  <c r="J61" i="4"/>
  <c r="J67" i="4"/>
  <c r="J73" i="4"/>
  <c r="J84" i="4"/>
  <c r="J93" i="4"/>
  <c r="J189" i="4"/>
  <c r="J225" i="4"/>
  <c r="J506" i="4"/>
  <c r="J539" i="4"/>
  <c r="J554" i="4"/>
  <c r="J197" i="4"/>
  <c r="J60" i="4"/>
  <c r="J267" i="4"/>
  <c r="J303" i="4"/>
  <c r="J324" i="4"/>
  <c r="J156" i="4"/>
  <c r="J25" i="4"/>
  <c r="J158" i="4"/>
  <c r="J168" i="4"/>
  <c r="J174" i="4"/>
  <c r="J215" i="4"/>
  <c r="J367" i="4"/>
  <c r="J373" i="4"/>
  <c r="J384" i="4"/>
  <c r="J390" i="4"/>
  <c r="J396" i="4"/>
  <c r="J403" i="4"/>
  <c r="J412" i="4"/>
  <c r="J419" i="4"/>
  <c r="J425" i="4"/>
  <c r="J442" i="4"/>
  <c r="J448" i="4"/>
  <c r="J454" i="4"/>
  <c r="J477" i="4"/>
  <c r="J532" i="4"/>
  <c r="J547" i="4"/>
  <c r="J480" i="4"/>
  <c r="J519" i="4"/>
  <c r="J481" i="4"/>
  <c r="J227" i="4"/>
  <c r="J304" i="4"/>
  <c r="J325" i="4"/>
  <c r="J274" i="4"/>
  <c r="J166" i="4"/>
  <c r="J298" i="4"/>
  <c r="J32" i="4"/>
  <c r="J38" i="4"/>
  <c r="J44" i="4"/>
  <c r="J50" i="4"/>
  <c r="J62" i="4"/>
  <c r="J68" i="4"/>
  <c r="J74" i="4"/>
  <c r="J85" i="4"/>
  <c r="J95" i="4"/>
  <c r="J112" i="4"/>
  <c r="J118" i="4"/>
  <c r="J124" i="4"/>
  <c r="J130" i="4"/>
  <c r="J140" i="4"/>
  <c r="J146" i="4"/>
  <c r="J152" i="4"/>
  <c r="J203" i="4"/>
  <c r="J340" i="4"/>
  <c r="J346" i="4"/>
  <c r="J352" i="4"/>
  <c r="J358" i="4"/>
  <c r="J525" i="4"/>
  <c r="J540" i="4"/>
  <c r="J198" i="4"/>
  <c r="J527" i="4"/>
  <c r="J186" i="4"/>
  <c r="J305" i="4"/>
  <c r="J326" i="4"/>
  <c r="J159" i="4"/>
  <c r="J191" i="4"/>
  <c r="J216" i="4"/>
  <c r="J228" i="4"/>
  <c r="J507" i="4"/>
  <c r="J533" i="4"/>
  <c r="J555" i="4"/>
  <c r="J482" i="4"/>
  <c r="J268" i="4"/>
  <c r="J306" i="4"/>
  <c r="J327" i="4"/>
  <c r="J96" i="4"/>
  <c r="J113" i="4"/>
  <c r="J119" i="4"/>
  <c r="J125" i="4"/>
  <c r="J131" i="4"/>
  <c r="J141" i="4"/>
  <c r="J147" i="4"/>
  <c r="J153" i="4"/>
  <c r="J169" i="4"/>
  <c r="J177" i="4"/>
  <c r="J204" i="4"/>
  <c r="J341" i="4"/>
  <c r="J347" i="4"/>
  <c r="J353" i="4"/>
  <c r="J359" i="4"/>
  <c r="J368" i="4"/>
  <c r="J374" i="4"/>
  <c r="J385" i="4"/>
  <c r="J391" i="4"/>
  <c r="J398" i="4"/>
  <c r="J404" i="4"/>
  <c r="J414" i="4"/>
  <c r="J420" i="4"/>
  <c r="J437" i="4"/>
  <c r="J443" i="4"/>
  <c r="J449" i="4"/>
  <c r="J455" i="4"/>
  <c r="J500" i="4"/>
  <c r="J526" i="4"/>
  <c r="J548" i="4"/>
  <c r="J270" i="4"/>
  <c r="J79" i="4"/>
  <c r="J510" i="4"/>
  <c r="J483" i="4"/>
  <c r="J20" i="4"/>
  <c r="J26" i="4"/>
  <c r="J307" i="4"/>
  <c r="J328" i="4"/>
  <c r="J27" i="4"/>
  <c r="J33" i="4"/>
  <c r="J39" i="4"/>
  <c r="J45" i="4"/>
  <c r="J51" i="4"/>
  <c r="J63" i="4"/>
  <c r="J69" i="4"/>
  <c r="J75" i="4"/>
  <c r="J86" i="4"/>
  <c r="J160" i="4"/>
  <c r="J192" i="4"/>
  <c r="J230" i="4"/>
  <c r="J541" i="4"/>
  <c r="J556" i="4"/>
  <c r="J499" i="4"/>
  <c r="J55" i="4"/>
  <c r="J271" i="4"/>
  <c r="J164" i="4"/>
  <c r="J534" i="4"/>
  <c r="J308" i="4"/>
  <c r="J329" i="4"/>
  <c r="J98" i="4"/>
  <c r="J154" i="4"/>
  <c r="J178" i="4"/>
  <c r="J218" i="4"/>
  <c r="J369" i="4"/>
  <c r="J375" i="4"/>
  <c r="J386" i="4"/>
  <c r="J392" i="4"/>
  <c r="J399" i="4"/>
  <c r="J405" i="4"/>
  <c r="J415" i="4"/>
  <c r="J421" i="4"/>
  <c r="J438" i="4"/>
  <c r="J444" i="4"/>
  <c r="J450" i="4"/>
  <c r="J456" i="4"/>
  <c r="J508" i="4"/>
  <c r="J535" i="4"/>
  <c r="J549" i="4"/>
  <c r="J80" i="4"/>
  <c r="J511" i="4"/>
  <c r="J309" i="4"/>
  <c r="J330" i="4"/>
  <c r="J87" i="4"/>
  <c r="J114" i="4"/>
  <c r="J120" i="4"/>
  <c r="J126" i="4"/>
  <c r="J132" i="4"/>
  <c r="J142" i="4"/>
  <c r="J148" i="4"/>
  <c r="J170" i="4"/>
  <c r="J206" i="4"/>
  <c r="J231" i="4"/>
  <c r="J342" i="4"/>
  <c r="J348" i="4"/>
  <c r="J354" i="4"/>
  <c r="J361" i="4"/>
  <c r="J501" i="4"/>
  <c r="J528" i="4"/>
  <c r="J542" i="4"/>
  <c r="J502" i="4"/>
  <c r="J56" i="4"/>
  <c r="J272" i="4"/>
  <c r="J21" i="4"/>
  <c r="J269" i="4"/>
  <c r="J430" i="4"/>
  <c r="J310" i="4"/>
  <c r="J331" i="4"/>
  <c r="J552" i="4"/>
  <c r="J28" i="4"/>
  <c r="J34" i="4"/>
  <c r="J40" i="4"/>
  <c r="J46" i="4"/>
  <c r="J52" i="4"/>
  <c r="J64" i="4"/>
  <c r="J70" i="4"/>
  <c r="J76" i="4"/>
  <c r="J100" i="4"/>
  <c r="J161" i="4"/>
  <c r="J194" i="4"/>
  <c r="J219" i="4"/>
  <c r="J521" i="4"/>
  <c r="J536" i="4"/>
  <c r="J557" i="4"/>
  <c r="J57" i="4"/>
  <c r="J165" i="4"/>
  <c r="J431" i="4"/>
  <c r="J545" i="4"/>
  <c r="J311" i="4"/>
  <c r="J332" i="4"/>
  <c r="J155" i="4"/>
  <c r="J171" i="4"/>
  <c r="J184" i="4"/>
  <c r="J207" i="4"/>
  <c r="J273" i="4"/>
  <c r="J362" i="4"/>
  <c r="J370" i="4"/>
  <c r="J376" i="4"/>
  <c r="J387" i="4"/>
  <c r="J393" i="4"/>
  <c r="J400" i="4"/>
  <c r="J406" i="4"/>
  <c r="J416" i="4"/>
  <c r="J422" i="4"/>
  <c r="J439" i="4"/>
  <c r="J445" i="4"/>
  <c r="J451" i="4"/>
  <c r="J457" i="4"/>
  <c r="J529" i="4"/>
  <c r="J550" i="4"/>
  <c r="J505" i="4"/>
  <c r="J81" i="4"/>
  <c r="J512" i="4"/>
  <c r="J427" i="4"/>
  <c r="J432" i="4"/>
  <c r="J313" i="4"/>
  <c r="H15" i="4" l="1"/>
  <c r="H16"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Tech</author>
  </authors>
  <commentList>
    <comment ref="S17" authorId="0" shapeId="0" xr:uid="{D0E1967A-8C22-46F2-9B19-6E0F3030F2AF}">
      <text>
        <r>
          <rPr>
            <b/>
            <sz val="9"/>
            <color indexed="81"/>
            <rFont val="Tahoma"/>
            <family val="2"/>
          </rPr>
          <t>Tech:</t>
        </r>
        <r>
          <rPr>
            <sz val="9"/>
            <color indexed="81"/>
            <rFont val="Tahoma"/>
            <family val="2"/>
          </rPr>
          <t xml:space="preserve">
Manufacturing tollerance +/-1% not included.
</t>
        </r>
      </text>
    </comment>
  </commentList>
</comments>
</file>

<file path=xl/sharedStrings.xml><?xml version="1.0" encoding="utf-8"?>
<sst xmlns="http://schemas.openxmlformats.org/spreadsheetml/2006/main" count="4625" uniqueCount="1265">
  <si>
    <t>0.31 x 1.86 x 4.5</t>
  </si>
  <si>
    <t xml:space="preserve">available </t>
  </si>
  <si>
    <t>U-bit T40-3 BitsCard</t>
  </si>
  <si>
    <t>B00240030X</t>
  </si>
  <si>
    <t>1.25 x 2.375 x 4.25</t>
  </si>
  <si>
    <t>U-bit T40-3 BitsPkg</t>
  </si>
  <si>
    <t>B00240030W</t>
  </si>
  <si>
    <t>U-bit T40-2 BitsCard</t>
  </si>
  <si>
    <t>B00240020X</t>
  </si>
  <si>
    <t>U-bit T40-2 BitsPkg</t>
  </si>
  <si>
    <t>B00240020W</t>
  </si>
  <si>
    <t>U-bit T40-1 BitsCard</t>
  </si>
  <si>
    <t>B00240010X</t>
  </si>
  <si>
    <t>1.5 x 1.5 x 3.2</t>
  </si>
  <si>
    <t>U-bit T40-1 BitsPkg</t>
  </si>
  <si>
    <t>B00240010W</t>
  </si>
  <si>
    <t>U-bit T30-3 BitsCard</t>
  </si>
  <si>
    <t>B00230030X</t>
  </si>
  <si>
    <t>U-bit T30-3 BitsPkg</t>
  </si>
  <si>
    <t>B00230030W</t>
  </si>
  <si>
    <t>U-bit T30-2 BitsCard</t>
  </si>
  <si>
    <t>B00230020X</t>
  </si>
  <si>
    <t>U-bit T30-2 BitsPkg</t>
  </si>
  <si>
    <t>B00230020W</t>
  </si>
  <si>
    <t>U-bit T30-1 BitsCard</t>
  </si>
  <si>
    <t>B00230010X</t>
  </si>
  <si>
    <t>U-bit T30-1 BitsPkg</t>
  </si>
  <si>
    <t>B00230010W</t>
  </si>
  <si>
    <t>U-bit T25-3 BitsCard</t>
  </si>
  <si>
    <t>B00225030X</t>
  </si>
  <si>
    <t>U-bit T25-3 BitsPkg</t>
  </si>
  <si>
    <t>B00225030W</t>
  </si>
  <si>
    <t>U-bit T25-2 BitsCard</t>
  </si>
  <si>
    <t>B00225020X</t>
  </si>
  <si>
    <t>U-bit T25-2 BitsPkg</t>
  </si>
  <si>
    <t>B00225020W</t>
  </si>
  <si>
    <t>U-bit T25-1 BitsCard</t>
  </si>
  <si>
    <t>B00225010X</t>
  </si>
  <si>
    <t>U-bit T25-1 BitsPkg</t>
  </si>
  <si>
    <t>B00225010W</t>
  </si>
  <si>
    <t>U-bit T15-3 BitsCard</t>
  </si>
  <si>
    <t>B00215030X</t>
  </si>
  <si>
    <t>U-bit T15-3 BitsPkg</t>
  </si>
  <si>
    <t>B00215030W</t>
  </si>
  <si>
    <t>U-bit T15-2 BitsCard</t>
  </si>
  <si>
    <t>B00215020X</t>
  </si>
  <si>
    <t>U-bit T15-2 BitsPkg</t>
  </si>
  <si>
    <t>B00215020W</t>
  </si>
  <si>
    <t>U-bit T15-1 BitsCard</t>
  </si>
  <si>
    <t>B00215010X</t>
  </si>
  <si>
    <t>U-bit T15-1 BitsPkg</t>
  </si>
  <si>
    <t>B00215010W</t>
  </si>
  <si>
    <t>U-bit T10-3 BitsCard</t>
  </si>
  <si>
    <t>B00210030X</t>
  </si>
  <si>
    <t>U-bit T10-3 BitsPkg</t>
  </si>
  <si>
    <t>B00210030W</t>
  </si>
  <si>
    <t>U-bit T10-2 BitsCard</t>
  </si>
  <si>
    <t>B00210020X</t>
  </si>
  <si>
    <t>U-bit T10-2 BitsPkg</t>
  </si>
  <si>
    <t>B00210020W</t>
  </si>
  <si>
    <t>U-bit T10-1 BitsCard</t>
  </si>
  <si>
    <t>B00210010X</t>
  </si>
  <si>
    <t>U-bit T10-1 BitsPkg</t>
  </si>
  <si>
    <t>B00210010W</t>
  </si>
  <si>
    <t>1.0 x 2.0 x 5.0</t>
  </si>
  <si>
    <t xml:space="preserve">TopStar Crown Bit </t>
  </si>
  <si>
    <t>B00250000Z</t>
  </si>
  <si>
    <t>1.5 x 3.5 x 4.75</t>
  </si>
  <si>
    <t>TopStar 3"1/8 TopStarPkg</t>
  </si>
  <si>
    <t>T00103125H</t>
  </si>
  <si>
    <t>7.0 x 6.0 x 3.5</t>
  </si>
  <si>
    <t>T00103125T</t>
  </si>
  <si>
    <t>TopStar 2"1/2 TopStarPkg</t>
  </si>
  <si>
    <t>T00102500H</t>
  </si>
  <si>
    <t>T00102500T</t>
  </si>
  <si>
    <t>TopStar</t>
  </si>
  <si>
    <t>J08101250P</t>
  </si>
  <si>
    <t>J08101250H</t>
  </si>
  <si>
    <t>11.25 x 11.25 x 7.5</t>
  </si>
  <si>
    <t>J08101250B</t>
  </si>
  <si>
    <t>C08103125P</t>
  </si>
  <si>
    <t>2.5 x 3.5 x 4.75</t>
  </si>
  <si>
    <t>C08103125H</t>
  </si>
  <si>
    <t>C08103125B</t>
  </si>
  <si>
    <t>C08102750P</t>
  </si>
  <si>
    <t>C08102750H</t>
  </si>
  <si>
    <t>C08102750B</t>
  </si>
  <si>
    <t>C08102500P</t>
  </si>
  <si>
    <t>C08102500H</t>
  </si>
  <si>
    <t>C08102500B</t>
  </si>
  <si>
    <t>C08101500P</t>
  </si>
  <si>
    <t>C08101500H</t>
  </si>
  <si>
    <t>C08101500B</t>
  </si>
  <si>
    <t>C08101250P</t>
  </si>
  <si>
    <t>C08101250H</t>
  </si>
  <si>
    <t>C08101250B</t>
  </si>
  <si>
    <t>U2 Cap</t>
  </si>
  <si>
    <t>R09103125P</t>
  </si>
  <si>
    <t>R09103125H</t>
  </si>
  <si>
    <t>R09103125B</t>
  </si>
  <si>
    <t>R08103125P</t>
  </si>
  <si>
    <t>R08103125H</t>
  </si>
  <si>
    <t>R08103125B</t>
  </si>
  <si>
    <t>R08102500P</t>
  </si>
  <si>
    <t>R08102500H</t>
  </si>
  <si>
    <t>R08102500B</t>
  </si>
  <si>
    <t>R08102000P</t>
  </si>
  <si>
    <t>R08102000H</t>
  </si>
  <si>
    <t>R08102000B</t>
  </si>
  <si>
    <t>K09103000P</t>
  </si>
  <si>
    <t>K09103000H</t>
  </si>
  <si>
    <t>K09103000B</t>
  </si>
  <si>
    <t>K08103000P</t>
  </si>
  <si>
    <t>K08103000H</t>
  </si>
  <si>
    <t>K08103000B</t>
  </si>
  <si>
    <t>K08102500P</t>
  </si>
  <si>
    <t>K08102500H</t>
  </si>
  <si>
    <t>K08102500B</t>
  </si>
  <si>
    <t>K08102000P</t>
  </si>
  <si>
    <t>K08102000H</t>
  </si>
  <si>
    <t>K08102000B</t>
  </si>
  <si>
    <t>K08101500P</t>
  </si>
  <si>
    <t>K08101500H</t>
  </si>
  <si>
    <t>K08101500B</t>
  </si>
  <si>
    <t>F09105000H</t>
  </si>
  <si>
    <t>F09105000B</t>
  </si>
  <si>
    <t>F09104000H</t>
  </si>
  <si>
    <t>F09104000B</t>
  </si>
  <si>
    <t>F09103125P</t>
  </si>
  <si>
    <t>F09103125H</t>
  </si>
  <si>
    <t>F09103125B</t>
  </si>
  <si>
    <t>F08103125P</t>
  </si>
  <si>
    <t>F08103125H</t>
  </si>
  <si>
    <t>F08103125B</t>
  </si>
  <si>
    <t>F08102750P</t>
  </si>
  <si>
    <t>F08102750H</t>
  </si>
  <si>
    <t>F08102750B</t>
  </si>
  <si>
    <t>696244400470</t>
  </si>
  <si>
    <t>F08102500P</t>
  </si>
  <si>
    <t>F08102500H</t>
  </si>
  <si>
    <t>F08102500B</t>
  </si>
  <si>
    <t>F08102000P</t>
  </si>
  <si>
    <t>F08102000H</t>
  </si>
  <si>
    <t>F08102000B</t>
  </si>
  <si>
    <t>F08101500P</t>
  </si>
  <si>
    <t>F08101500H</t>
  </si>
  <si>
    <t>F08101500B</t>
  </si>
  <si>
    <t>U2 Fine</t>
  </si>
  <si>
    <t>2.5 x 3.5 x 9.75</t>
  </si>
  <si>
    <t>I20106000H</t>
  </si>
  <si>
    <t>I20106000B</t>
  </si>
  <si>
    <t>I20105000H</t>
  </si>
  <si>
    <t>I20105000B</t>
  </si>
  <si>
    <t>I20104000H</t>
  </si>
  <si>
    <t>I20104000B</t>
  </si>
  <si>
    <t>I20103000H</t>
  </si>
  <si>
    <t>I20103000B</t>
  </si>
  <si>
    <t>I20102500H</t>
  </si>
  <si>
    <t>I20102500B</t>
  </si>
  <si>
    <t>S22116000H</t>
  </si>
  <si>
    <t>S22116000B</t>
  </si>
  <si>
    <t>S22114000H</t>
  </si>
  <si>
    <t>S22114000B</t>
  </si>
  <si>
    <t>12.5 x 7.25 x 4.3</t>
  </si>
  <si>
    <t>S22112000H</t>
  </si>
  <si>
    <t>14.5 x 10.5 x 6.25</t>
  </si>
  <si>
    <t>S22112000B</t>
  </si>
  <si>
    <t>S22110000H</t>
  </si>
  <si>
    <t>10.5 x 10.0 x 7.5</t>
  </si>
  <si>
    <t>S22110000B</t>
  </si>
  <si>
    <t>S22108000H</t>
  </si>
  <si>
    <t>S22108000B</t>
  </si>
  <si>
    <t>S22107000H</t>
  </si>
  <si>
    <t>S22107000B</t>
  </si>
  <si>
    <t>S22106000H</t>
  </si>
  <si>
    <t>S22106000B</t>
  </si>
  <si>
    <t>S22104000H</t>
  </si>
  <si>
    <t>S22104000B</t>
  </si>
  <si>
    <t>S20106000H</t>
  </si>
  <si>
    <t>S20106000B</t>
  </si>
  <si>
    <t>S20105000H</t>
  </si>
  <si>
    <t>S20105000B</t>
  </si>
  <si>
    <t>S20104000H</t>
  </si>
  <si>
    <t>S20104000B</t>
  </si>
  <si>
    <t>S20103125H</t>
  </si>
  <si>
    <t>S20103125B</t>
  </si>
  <si>
    <t>S20102500H</t>
  </si>
  <si>
    <t>S20102500B</t>
  </si>
  <si>
    <t>S14103375P</t>
  </si>
  <si>
    <t>S14103375H</t>
  </si>
  <si>
    <t>S14103375B</t>
  </si>
  <si>
    <t>S14103125P</t>
  </si>
  <si>
    <t>S14103125H</t>
  </si>
  <si>
    <t>S14103125B</t>
  </si>
  <si>
    <t>S14102500P</t>
  </si>
  <si>
    <t>S14102500H</t>
  </si>
  <si>
    <t>S14102500B</t>
  </si>
  <si>
    <t>S14102000P</t>
  </si>
  <si>
    <t>S14102000H</t>
  </si>
  <si>
    <t>S14102000B</t>
  </si>
  <si>
    <t>S14101500P</t>
  </si>
  <si>
    <t>S14101500H</t>
  </si>
  <si>
    <t>S14101500B</t>
  </si>
  <si>
    <t>S10103125P</t>
  </si>
  <si>
    <t>S10103125H</t>
  </si>
  <si>
    <t>S10103125B</t>
  </si>
  <si>
    <t>S10102750P</t>
  </si>
  <si>
    <t>S10102750H</t>
  </si>
  <si>
    <t>S10102750B</t>
  </si>
  <si>
    <t>S10102500P</t>
  </si>
  <si>
    <t>S10102500H</t>
  </si>
  <si>
    <t>S10102500B</t>
  </si>
  <si>
    <t>S10102000P</t>
  </si>
  <si>
    <t>S10102000H</t>
  </si>
  <si>
    <t>S10102000B</t>
  </si>
  <si>
    <t>S10101500P</t>
  </si>
  <si>
    <t>S10101500H</t>
  </si>
  <si>
    <t>S10101500B</t>
  </si>
  <si>
    <t>U2 Construction Screw</t>
  </si>
  <si>
    <t>H10104000P</t>
  </si>
  <si>
    <t>H10104000H</t>
  </si>
  <si>
    <t>H10104000B</t>
  </si>
  <si>
    <t>H10103000P</t>
  </si>
  <si>
    <t>H10103000H</t>
  </si>
  <si>
    <t>H10103000B</t>
  </si>
  <si>
    <t>H10102750P</t>
  </si>
  <si>
    <t>H10102750H</t>
  </si>
  <si>
    <t>H10102750B</t>
  </si>
  <si>
    <t>H10102500P</t>
  </si>
  <si>
    <t>H10102500H</t>
  </si>
  <si>
    <t>H10102500B</t>
  </si>
  <si>
    <t>H09102000P</t>
  </si>
  <si>
    <t>H09102000H</t>
  </si>
  <si>
    <t>H09102000B</t>
  </si>
  <si>
    <t>H09101500P</t>
  </si>
  <si>
    <t>H09101500H</t>
  </si>
  <si>
    <t>H09101500B</t>
  </si>
  <si>
    <t>H08101500P</t>
  </si>
  <si>
    <t>H08101500H</t>
  </si>
  <si>
    <t>H08101500B</t>
  </si>
  <si>
    <t>7.25 x 12.5 x 4.3</t>
  </si>
  <si>
    <t>U12112000H</t>
  </si>
  <si>
    <t>U12112000B</t>
  </si>
  <si>
    <t>U12110000H</t>
  </si>
  <si>
    <t>U12110000B</t>
  </si>
  <si>
    <t>U12108000H</t>
  </si>
  <si>
    <t>U12108000B</t>
  </si>
  <si>
    <t>U12107000H</t>
  </si>
  <si>
    <t>U12107000B</t>
  </si>
  <si>
    <t>U12106000H</t>
  </si>
  <si>
    <t>U12106000B</t>
  </si>
  <si>
    <t>U12105000H</t>
  </si>
  <si>
    <t>U12105000B</t>
  </si>
  <si>
    <t>U10104500P</t>
  </si>
  <si>
    <t>U10104500H</t>
  </si>
  <si>
    <t>U10104500B</t>
  </si>
  <si>
    <t>U10104000P</t>
  </si>
  <si>
    <t>U10104000H</t>
  </si>
  <si>
    <t>U10104000B</t>
  </si>
  <si>
    <t>U10103500P</t>
  </si>
  <si>
    <t>U10103500H</t>
  </si>
  <si>
    <t>U10103500B</t>
  </si>
  <si>
    <t>U10103125P</t>
  </si>
  <si>
    <t>U10103125H</t>
  </si>
  <si>
    <t>U10103125B</t>
  </si>
  <si>
    <t>U10102750P</t>
  </si>
  <si>
    <t>U10102750H</t>
  </si>
  <si>
    <t>U10102750B</t>
  </si>
  <si>
    <t>U10102500P</t>
  </si>
  <si>
    <t>U10102500H</t>
  </si>
  <si>
    <t>U10102500B</t>
  </si>
  <si>
    <t>U09103125P</t>
  </si>
  <si>
    <t>U09103125H</t>
  </si>
  <si>
    <t>U09103125B</t>
  </si>
  <si>
    <t>U09102750P</t>
  </si>
  <si>
    <t>U09102750H</t>
  </si>
  <si>
    <t>U09102750B</t>
  </si>
  <si>
    <t>U09102500P</t>
  </si>
  <si>
    <t>U09102500H</t>
  </si>
  <si>
    <t>U09102500B</t>
  </si>
  <si>
    <t>U09102000P</t>
  </si>
  <si>
    <t>U09102000H</t>
  </si>
  <si>
    <t>U09102000B</t>
  </si>
  <si>
    <t>U09101750P</t>
  </si>
  <si>
    <t>U09101750H</t>
  </si>
  <si>
    <t>U09101750B</t>
  </si>
  <si>
    <t>U09101500P</t>
  </si>
  <si>
    <t>U09101500H</t>
  </si>
  <si>
    <t>U09101500B</t>
  </si>
  <si>
    <t>U08102000P</t>
  </si>
  <si>
    <t>U08102000H</t>
  </si>
  <si>
    <t>U08102000B</t>
  </si>
  <si>
    <t>U08101500P</t>
  </si>
  <si>
    <t>U08101500H</t>
  </si>
  <si>
    <t>U08101500B</t>
  </si>
  <si>
    <t>U06101500P</t>
  </si>
  <si>
    <t>U06101500H</t>
  </si>
  <si>
    <t>U06101500B</t>
  </si>
  <si>
    <t>U2 Universal</t>
  </si>
  <si>
    <t xml:space="preserve">MC AMOUNT </t>
  </si>
  <si>
    <t>Total Weight including packing materials/lbs</t>
  </si>
  <si>
    <t>Net weight/lbs</t>
  </si>
  <si>
    <t>1 x Driver Bit</t>
  </si>
  <si>
    <t xml:space="preserve">MC Packing Material </t>
  </si>
  <si>
    <t xml:space="preserve">Packing Material </t>
  </si>
  <si>
    <t>weight per 100/pcs</t>
  </si>
  <si>
    <t>weight in lbs/ provide by manufacturer</t>
  </si>
  <si>
    <t>MSRP-USA</t>
  </si>
  <si>
    <t>OrderQty</t>
  </si>
  <si>
    <t>Pieces</t>
  </si>
  <si>
    <t>Description</t>
  </si>
  <si>
    <t>Stockcode</t>
  </si>
  <si>
    <t>UPC</t>
  </si>
  <si>
    <t>(taxes, freight [if any] will be added)</t>
  </si>
  <si>
    <t>Send completed form to U2 fasteners:</t>
  </si>
  <si>
    <t>Complete sections in YELLOW</t>
  </si>
  <si>
    <t>Your PO:</t>
  </si>
  <si>
    <t>Address:</t>
  </si>
  <si>
    <t>Contact Name/Phone:</t>
  </si>
  <si>
    <t>Customer Name:</t>
  </si>
  <si>
    <t>Presumed Discount =&gt;</t>
  </si>
  <si>
    <t>Box Info L X W X H (in inches)</t>
  </si>
  <si>
    <t>MC Info L X W X H (in inches)</t>
  </si>
  <si>
    <t>2.75 x 5 x 3</t>
  </si>
  <si>
    <t>F08101250P</t>
  </si>
  <si>
    <t>F08101250H</t>
  </si>
  <si>
    <t>F08101250B</t>
  </si>
  <si>
    <t>Units per Pallet</t>
  </si>
  <si>
    <t xml:space="preserve">Box Type </t>
  </si>
  <si>
    <t>Bulk Plastic Yellow Lid</t>
  </si>
  <si>
    <t>Bulk Plastic Blue Lid</t>
  </si>
  <si>
    <t>Bulk Card Board</t>
  </si>
  <si>
    <t>Small Plastic</t>
  </si>
  <si>
    <t>Medium Plastic</t>
  </si>
  <si>
    <t>Large Plastic</t>
  </si>
  <si>
    <t>Card Board Box</t>
  </si>
  <si>
    <t>Cardboard Box</t>
  </si>
  <si>
    <t xml:space="preserve">Blister Pak </t>
  </si>
  <si>
    <t>Blister Card</t>
  </si>
  <si>
    <t>10 x 7.375 x 5.5</t>
  </si>
  <si>
    <t>7.375 x 5.375 x 7.5</t>
  </si>
  <si>
    <t>7.375 x 5.375 x 5.375</t>
  </si>
  <si>
    <t>12.5 x 7.5 x 4.375</t>
  </si>
  <si>
    <t xml:space="preserve">MC per Pallet </t>
  </si>
  <si>
    <t>REQUESTED SHIP DATE:</t>
  </si>
  <si>
    <t>H08101250B</t>
  </si>
  <si>
    <t>H08101250H</t>
  </si>
  <si>
    <t>H08101250P</t>
  </si>
  <si>
    <t>H08101750B</t>
  </si>
  <si>
    <t>H08101750H</t>
  </si>
  <si>
    <t>H08101750P</t>
  </si>
  <si>
    <t>S22120000B</t>
  </si>
  <si>
    <t>S22120000H</t>
  </si>
  <si>
    <t>TopStar 4" TopStarPkg</t>
  </si>
  <si>
    <t>T00104000T</t>
  </si>
  <si>
    <t>T00104000H</t>
  </si>
  <si>
    <t xml:space="preserve">RE-Fine 8X2" Bulk </t>
  </si>
  <si>
    <t xml:space="preserve">RE-Fine 8X2" Pkg </t>
  </si>
  <si>
    <t xml:space="preserve">RE-Fine 8X2"1/2 Bulk </t>
  </si>
  <si>
    <t xml:space="preserve">RE-Fine 8X2"1/2 Pkg </t>
  </si>
  <si>
    <t xml:space="preserve">RE-Fine 8X3"1/8 Bulk </t>
  </si>
  <si>
    <t xml:space="preserve">RE-Fine 8X3"1/8 Pkg </t>
  </si>
  <si>
    <t xml:space="preserve">RE-Fine 9X3"1/8 Bulk </t>
  </si>
  <si>
    <t xml:space="preserve">RE-Fine 9X3"1/8 Pkg </t>
  </si>
  <si>
    <t xml:space="preserve">RE-Fine-WHITE 8X2" Bulk </t>
  </si>
  <si>
    <t xml:space="preserve">RE-Fine-WHITE 8X2" Pkg </t>
  </si>
  <si>
    <t xml:space="preserve">RE-Fine-WHITE 8X2"1/2 Bulk </t>
  </si>
  <si>
    <t xml:space="preserve">RE-Fine-WHITE 8X2"1/2 Pkg </t>
  </si>
  <si>
    <t xml:space="preserve">RE-Fine-WHITE 8X3"1/8 Bulk </t>
  </si>
  <si>
    <t xml:space="preserve">RE-Fine-WHITE 8X3"1/8 Pkg </t>
  </si>
  <si>
    <t>Q08102000B</t>
  </si>
  <si>
    <t>Q08102000H</t>
  </si>
  <si>
    <t>Q08102000P</t>
  </si>
  <si>
    <t>Q08102500B</t>
  </si>
  <si>
    <t>Q08102500H</t>
  </si>
  <si>
    <t>Q08102500P</t>
  </si>
  <si>
    <t>Q08103125B</t>
  </si>
  <si>
    <t>Q08103125H</t>
  </si>
  <si>
    <t>Q08103125P</t>
  </si>
  <si>
    <t>Q08102750B</t>
  </si>
  <si>
    <t>Q08102750H</t>
  </si>
  <si>
    <t>Q08102750P</t>
  </si>
  <si>
    <t xml:space="preserve">RE-Fine-WHITE 8X2"3/4 Bulk </t>
  </si>
  <si>
    <t xml:space="preserve">RE-Fine-WHITE 8X2"3/4 Pkg </t>
  </si>
  <si>
    <t xml:space="preserve">U2 Fine WHITE </t>
  </si>
  <si>
    <t>E08102000B</t>
  </si>
  <si>
    <t>E08102000H</t>
  </si>
  <si>
    <t>E08102000P</t>
  </si>
  <si>
    <t>E08102500B</t>
  </si>
  <si>
    <t>E08102500H</t>
  </si>
  <si>
    <t>E08102500P</t>
  </si>
  <si>
    <t>E08102750B</t>
  </si>
  <si>
    <t>E08102750H</t>
  </si>
  <si>
    <t>E08102750P</t>
  </si>
  <si>
    <t>E08103125B</t>
  </si>
  <si>
    <t>E08103125H</t>
  </si>
  <si>
    <t>E08103125P</t>
  </si>
  <si>
    <t>C08102000B</t>
  </si>
  <si>
    <t>C08102000H</t>
  </si>
  <si>
    <t>C08102000P</t>
  </si>
  <si>
    <t>C08101750B</t>
  </si>
  <si>
    <t>C08101750H</t>
  </si>
  <si>
    <t>C08101750P</t>
  </si>
  <si>
    <t>U08101250B</t>
  </si>
  <si>
    <t>U08101250H</t>
  </si>
  <si>
    <t>U08101250P</t>
  </si>
  <si>
    <t>S22105000B</t>
  </si>
  <si>
    <t>S22105000H</t>
  </si>
  <si>
    <t>S22103125B</t>
  </si>
  <si>
    <t>S22103125H</t>
  </si>
  <si>
    <t>B00220010W</t>
  </si>
  <si>
    <t>B00220010X</t>
  </si>
  <si>
    <t>B00220020W</t>
  </si>
  <si>
    <t>B00220020X</t>
  </si>
  <si>
    <t>U-bit T20-2 BitsCard</t>
  </si>
  <si>
    <t>U-bit T20-2 BitsPkg</t>
  </si>
  <si>
    <t>U-bit T20-1 BitsCard</t>
  </si>
  <si>
    <t>U-bit T20-1 BitsPkg</t>
  </si>
  <si>
    <t xml:space="preserve">Fine-WHITE 8X2" Bulk </t>
  </si>
  <si>
    <t xml:space="preserve">Fine-WHITE 8X2" Pkg </t>
  </si>
  <si>
    <t xml:space="preserve">Fine-WHITE 8X2"1/2 Bulk </t>
  </si>
  <si>
    <t xml:space="preserve">Fine-WHITE 8X2"1/2 Pkg </t>
  </si>
  <si>
    <t xml:space="preserve">Fine-WHITE 8X2"3/4 Bulk </t>
  </si>
  <si>
    <t xml:space="preserve">Fine-WHITE 8X2"3/4 Pkg </t>
  </si>
  <si>
    <t xml:space="preserve">Fine-WHITE 8X3"1/8 Bulk </t>
  </si>
  <si>
    <t xml:space="preserve">Fine-WHITE 8X3"1/8 Pkg </t>
  </si>
  <si>
    <t>U2 RE-Fine</t>
  </si>
  <si>
    <t xml:space="preserve">U2 RE-Fine WHITE </t>
  </si>
  <si>
    <t>Fx: 807-623-6224   Ph: 855-895-7096</t>
  </si>
  <si>
    <t>HS Code</t>
  </si>
  <si>
    <t>7318.14.1060</t>
  </si>
  <si>
    <t>7318.14.5080</t>
  </si>
  <si>
    <t>7318.14.1030</t>
  </si>
  <si>
    <t>7318.14.5020</t>
  </si>
  <si>
    <t>8207.90.6000</t>
  </si>
  <si>
    <t xml:space="preserve">Made in </t>
  </si>
  <si>
    <t xml:space="preserve">TW </t>
  </si>
  <si>
    <t>17.5 x 4.5 x 4.5</t>
  </si>
  <si>
    <t>21 x 6 x 4.5</t>
  </si>
  <si>
    <t>21 x 6 x 5</t>
  </si>
  <si>
    <t>40-2"</t>
  </si>
  <si>
    <t>696244500286</t>
  </si>
  <si>
    <t>T00102500B</t>
  </si>
  <si>
    <t>TopStar 2"1/2 TopStar Bulk</t>
  </si>
  <si>
    <t>11.25 x 11.25 x 6</t>
  </si>
  <si>
    <t>T00103125B</t>
  </si>
  <si>
    <t>TopStar 3"1/8 TopStar Bulk</t>
  </si>
  <si>
    <t>T00104000B</t>
  </si>
  <si>
    <t>TopStar 4" TopStar Bulk</t>
  </si>
  <si>
    <t>S22106750B</t>
  </si>
  <si>
    <t>S22106750H</t>
  </si>
  <si>
    <t xml:space="preserve">Metric Size </t>
  </si>
  <si>
    <t>3.5 X 38</t>
  </si>
  <si>
    <t>4 X 32</t>
  </si>
  <si>
    <t>4 X 38</t>
  </si>
  <si>
    <t>4 X 51</t>
  </si>
  <si>
    <t>4.5 X 38</t>
  </si>
  <si>
    <t>4.5 X 45</t>
  </si>
  <si>
    <t>4.5 X 51</t>
  </si>
  <si>
    <t>4.5 X 63</t>
  </si>
  <si>
    <t>4.5 X 70</t>
  </si>
  <si>
    <t>4.5 X 78</t>
  </si>
  <si>
    <t>5 X 63</t>
  </si>
  <si>
    <t>5 X 70</t>
  </si>
  <si>
    <t>5 X 78</t>
  </si>
  <si>
    <t>5 X 89</t>
  </si>
  <si>
    <t>5 X 101</t>
  </si>
  <si>
    <t>5 X 114</t>
  </si>
  <si>
    <t>6 X 127</t>
  </si>
  <si>
    <t>6 X 152</t>
  </si>
  <si>
    <t>6 X 178</t>
  </si>
  <si>
    <t>6 X 203</t>
  </si>
  <si>
    <t>6 X 254</t>
  </si>
  <si>
    <t>6 X 305</t>
  </si>
  <si>
    <t>4 X 45</t>
  </si>
  <si>
    <t>5 X 38</t>
  </si>
  <si>
    <t>5 X 51</t>
  </si>
  <si>
    <t>6 X 38</t>
  </si>
  <si>
    <t>6 X 51</t>
  </si>
  <si>
    <t>6 X 63</t>
  </si>
  <si>
    <t>6 X 78</t>
  </si>
  <si>
    <t>7 X 63</t>
  </si>
  <si>
    <t>7 X 78</t>
  </si>
  <si>
    <t>7 X 101</t>
  </si>
  <si>
    <t>7 X 127</t>
  </si>
  <si>
    <t>7 X 152</t>
  </si>
  <si>
    <t>8 X 78</t>
  </si>
  <si>
    <t>8 X 101</t>
  </si>
  <si>
    <t>8 X 127</t>
  </si>
  <si>
    <t>8 X 152</t>
  </si>
  <si>
    <t>8 X 171</t>
  </si>
  <si>
    <t>8 X 178</t>
  </si>
  <si>
    <t>8 X 203</t>
  </si>
  <si>
    <t>8 X 254</t>
  </si>
  <si>
    <t>8 X 305</t>
  </si>
  <si>
    <t>8 X 355</t>
  </si>
  <si>
    <t>8 X 406</t>
  </si>
  <si>
    <t>8 X 508</t>
  </si>
  <si>
    <t>4 X 63</t>
  </si>
  <si>
    <t>4 X 70</t>
  </si>
  <si>
    <t>4 X 78</t>
  </si>
  <si>
    <t>4.5 X 101</t>
  </si>
  <si>
    <t>4.5 X 127</t>
  </si>
  <si>
    <t>6 X 101</t>
  </si>
  <si>
    <t>18 x 11 x 8</t>
  </si>
  <si>
    <t>S22103375B</t>
  </si>
  <si>
    <t>S22103375H</t>
  </si>
  <si>
    <t>6 X 85</t>
  </si>
  <si>
    <t>8 X 85</t>
  </si>
  <si>
    <t>U10101625B</t>
  </si>
  <si>
    <t>U10101625H</t>
  </si>
  <si>
    <t>U10101625P</t>
  </si>
  <si>
    <t>I14102000B</t>
  </si>
  <si>
    <t>I14102000H</t>
  </si>
  <si>
    <t>I14102000P</t>
  </si>
  <si>
    <t>U10102250B</t>
  </si>
  <si>
    <t>U10102250H</t>
  </si>
  <si>
    <t>U10102250P</t>
  </si>
  <si>
    <t>5 X 57</t>
  </si>
  <si>
    <t>5 X 41</t>
  </si>
  <si>
    <t>J08101500B</t>
  </si>
  <si>
    <t>J08101500H</t>
  </si>
  <si>
    <t>J08101500P</t>
  </si>
  <si>
    <t>U12103500B</t>
  </si>
  <si>
    <t>U12103500H</t>
  </si>
  <si>
    <t>U12103500P</t>
  </si>
  <si>
    <t>6 X 89</t>
  </si>
  <si>
    <t>V10103125B</t>
  </si>
  <si>
    <t>V10103125H</t>
  </si>
  <si>
    <t>V10103125P</t>
  </si>
  <si>
    <t>VE 10X3"1/8 Bulk</t>
  </si>
  <si>
    <t>VE 10X3"1/8 Pkg</t>
  </si>
  <si>
    <t>M10101500B</t>
  </si>
  <si>
    <t>M10101500H</t>
  </si>
  <si>
    <t>M10101500P</t>
  </si>
  <si>
    <t>5 X 32</t>
  </si>
  <si>
    <t xml:space="preserve">U2 Steel Siding </t>
  </si>
  <si>
    <t>U2 FASTENERS - Pricing / Order Sheet - USA</t>
  </si>
  <si>
    <t xml:space="preserve">U2 Vinyl Extrusion  </t>
  </si>
  <si>
    <t>L</t>
  </si>
  <si>
    <t>W</t>
  </si>
  <si>
    <t>H</t>
  </si>
  <si>
    <t>Box</t>
  </si>
  <si>
    <t>MC Box</t>
  </si>
  <si>
    <t>4..3</t>
  </si>
  <si>
    <t>U12104000B</t>
  </si>
  <si>
    <t>U12104000H</t>
  </si>
  <si>
    <t>J10102500B</t>
  </si>
  <si>
    <t>J10102500H</t>
  </si>
  <si>
    <t>J10102500P</t>
  </si>
  <si>
    <t xml:space="preserve">316 RE-Fine 8X2"1/2 Bulk </t>
  </si>
  <si>
    <t xml:space="preserve">316 RE-Fine 8X2"1/2 Pkg </t>
  </si>
  <si>
    <t>N08102500B</t>
  </si>
  <si>
    <t>N08102500H</t>
  </si>
  <si>
    <t>N08102500P</t>
  </si>
  <si>
    <t>U06100500B</t>
  </si>
  <si>
    <t>U06100500H</t>
  </si>
  <si>
    <t>U06100500P</t>
  </si>
  <si>
    <t>U06100625B</t>
  </si>
  <si>
    <t>U06100625H</t>
  </si>
  <si>
    <t>U06100625P</t>
  </si>
  <si>
    <t>I22108000B</t>
  </si>
  <si>
    <t>I22108000H</t>
  </si>
  <si>
    <t xml:space="preserve">Order Line # </t>
  </si>
  <si>
    <t>Thread length</t>
  </si>
  <si>
    <t>Outer Diameter</t>
  </si>
  <si>
    <t>Head Height</t>
  </si>
  <si>
    <t>Head diameter</t>
  </si>
  <si>
    <t>Shoulder Length</t>
  </si>
  <si>
    <t>Shoulder Diameter</t>
  </si>
  <si>
    <t>Full Thread</t>
  </si>
  <si>
    <t>Full thread</t>
  </si>
  <si>
    <t xml:space="preserve">Pallet </t>
  </si>
  <si>
    <t>Weight approx lbs</t>
  </si>
  <si>
    <t>6 X 70</t>
  </si>
  <si>
    <t>25-1</t>
  </si>
  <si>
    <t>Driver bit size</t>
  </si>
  <si>
    <t>15-1</t>
  </si>
  <si>
    <t>25-2</t>
  </si>
  <si>
    <t>25-3</t>
  </si>
  <si>
    <t>30-1</t>
  </si>
  <si>
    <t>40-1</t>
  </si>
  <si>
    <t>10-1</t>
  </si>
  <si>
    <t>20-1</t>
  </si>
  <si>
    <t>20-2</t>
  </si>
  <si>
    <t>crown Bit</t>
  </si>
  <si>
    <t>10-2</t>
  </si>
  <si>
    <t>10-3</t>
  </si>
  <si>
    <t>15-2</t>
  </si>
  <si>
    <t>15-3</t>
  </si>
  <si>
    <t>30-2</t>
  </si>
  <si>
    <t>30-3</t>
  </si>
  <si>
    <t>40-2</t>
  </si>
  <si>
    <t>40-3</t>
  </si>
  <si>
    <t>I10101500B</t>
  </si>
  <si>
    <t>I10101500H</t>
  </si>
  <si>
    <t>I10101500P</t>
  </si>
  <si>
    <t xml:space="preserve">U2 Bit Holder </t>
  </si>
  <si>
    <t>Bit Holder</t>
  </si>
  <si>
    <t>Z00302000W</t>
  </si>
  <si>
    <t>1/4</t>
  </si>
  <si>
    <t xml:space="preserve">316 CS 10X1"1/2 Bulk </t>
  </si>
  <si>
    <t xml:space="preserve">316 CS 10X1"1/2 Pkg </t>
  </si>
  <si>
    <t>N08103000B</t>
  </si>
  <si>
    <t xml:space="preserve">316 RE-Fine 8X3" Bulk </t>
  </si>
  <si>
    <t>N08103000H</t>
  </si>
  <si>
    <t xml:space="preserve">316 RE-Fine 8X3" Pkg </t>
  </si>
  <si>
    <t>N08103000P</t>
  </si>
  <si>
    <t>B00210060X</t>
  </si>
  <si>
    <t>U-bit T10-6 BitsCard</t>
  </si>
  <si>
    <t>B00215060X</t>
  </si>
  <si>
    <t>U-bit T15-6 BitsCard</t>
  </si>
  <si>
    <t>B00225060X</t>
  </si>
  <si>
    <t>U-bit T25-6 BitsCard</t>
  </si>
  <si>
    <t>B00230060X</t>
  </si>
  <si>
    <t>U-bit T30-6 BitsCard</t>
  </si>
  <si>
    <t>S14102750B</t>
  </si>
  <si>
    <t>S14102750H</t>
  </si>
  <si>
    <t>S14102750P</t>
  </si>
  <si>
    <t>C10101625B</t>
  </si>
  <si>
    <t>C10101625H</t>
  </si>
  <si>
    <t>C10101625P</t>
  </si>
  <si>
    <t>NET Price</t>
  </si>
  <si>
    <t xml:space="preserve">Univ 6X1/2" Bulk </t>
  </si>
  <si>
    <t xml:space="preserve">Univ 6X1/2" Pkg </t>
  </si>
  <si>
    <t xml:space="preserve">Univ 6X5/8" Bulk </t>
  </si>
  <si>
    <t xml:space="preserve">Univ 6X5/8" Pkg </t>
  </si>
  <si>
    <t xml:space="preserve">Univ 6X1"1/2 Bulk </t>
  </si>
  <si>
    <t xml:space="preserve">Univ 6X1"1/2 Pkg </t>
  </si>
  <si>
    <t xml:space="preserve">Univ 8X1"1/4 Bulk </t>
  </si>
  <si>
    <t xml:space="preserve">Univ 8X1"1/4 Pkg </t>
  </si>
  <si>
    <t xml:space="preserve">Univ 8X1"1/2 Bulk </t>
  </si>
  <si>
    <t xml:space="preserve">Univ 8X1"1/2 Pkg </t>
  </si>
  <si>
    <t xml:space="preserve">Univ 8X2" Bulk </t>
  </si>
  <si>
    <t xml:space="preserve">Univ 8X2" Pkg </t>
  </si>
  <si>
    <t xml:space="preserve">Univ 9X1"1/2 Bulk </t>
  </si>
  <si>
    <t xml:space="preserve">Univ 9X1"1/2 Pkg </t>
  </si>
  <si>
    <t xml:space="preserve">Univ 9X1"3/4 Bulk </t>
  </si>
  <si>
    <t xml:space="preserve">Univ 9X1"3/4 Pkg </t>
  </si>
  <si>
    <t xml:space="preserve">Univ 9X2" Bulk </t>
  </si>
  <si>
    <t xml:space="preserve">Univ 9X2" Pkg </t>
  </si>
  <si>
    <t xml:space="preserve">Univ 9X2"1/2 Bulk </t>
  </si>
  <si>
    <t xml:space="preserve">Univ 9X2"1/2 Pkg </t>
  </si>
  <si>
    <t xml:space="preserve">Univ 9X2"3/4 Bulk </t>
  </si>
  <si>
    <t xml:space="preserve">Univ 9X2"3/4 Pkg </t>
  </si>
  <si>
    <t xml:space="preserve">Univ 9X3"1/8 Bulk </t>
  </si>
  <si>
    <t xml:space="preserve">Univ 9X3"1/8 Pkg </t>
  </si>
  <si>
    <t xml:space="preserve">Univ 10X1"5/8 Bulk </t>
  </si>
  <si>
    <t xml:space="preserve">Univ 10X1"5/8 Pkg </t>
  </si>
  <si>
    <t xml:space="preserve">Univ 10X2"1/4 Bulk </t>
  </si>
  <si>
    <t xml:space="preserve">Univ 10X2"1/4 Pkg </t>
  </si>
  <si>
    <t xml:space="preserve">Univ 10X2"1/2 Bulk </t>
  </si>
  <si>
    <t xml:space="preserve">Univ 10X2"1/2 Pkg </t>
  </si>
  <si>
    <t xml:space="preserve">Univ 10X2"3/4 Bulk </t>
  </si>
  <si>
    <t xml:space="preserve">Univ 10X2"3/4 Pkg </t>
  </si>
  <si>
    <t xml:space="preserve">Univ 10X3"1/8 Bulk </t>
  </si>
  <si>
    <t xml:space="preserve">Univ 10X3"1/8 Pkg </t>
  </si>
  <si>
    <t xml:space="preserve">Univ 10X3"1/2 Bulk </t>
  </si>
  <si>
    <t xml:space="preserve">Univ 10X3"1/2 Pkg </t>
  </si>
  <si>
    <t xml:space="preserve">Univ 10X4" Bulk </t>
  </si>
  <si>
    <t xml:space="preserve">Univ 10X4" Pkg </t>
  </si>
  <si>
    <t xml:space="preserve">Univ 10X4"1/2 Bulk </t>
  </si>
  <si>
    <t xml:space="preserve">Univ 10X4"1/2 Pkg </t>
  </si>
  <si>
    <t xml:space="preserve">Univ 12X3"1/2 Bulk </t>
  </si>
  <si>
    <t xml:space="preserve">Univ 12X3"1/2 Pkg </t>
  </si>
  <si>
    <t xml:space="preserve">Univ 12X4" Bulk </t>
  </si>
  <si>
    <t xml:space="preserve">Univ 12X4" Pkg </t>
  </si>
  <si>
    <t xml:space="preserve">Univ 12X5" Bulk </t>
  </si>
  <si>
    <t xml:space="preserve">Univ 12X5" Pkg </t>
  </si>
  <si>
    <t xml:space="preserve">Univ 12X6" Bulk </t>
  </si>
  <si>
    <t xml:space="preserve">Univ 12X6" Pkg </t>
  </si>
  <si>
    <t xml:space="preserve">Univ 12X7" Bulk </t>
  </si>
  <si>
    <t xml:space="preserve">Univ 12X7" Pkg </t>
  </si>
  <si>
    <t xml:space="preserve">Univ 12X8" Bulk </t>
  </si>
  <si>
    <t xml:space="preserve">Univ 12X8" Pkg </t>
  </si>
  <si>
    <t xml:space="preserve">Univ 12X10" Bulk </t>
  </si>
  <si>
    <t xml:space="preserve">Univ 12X10" Pkg </t>
  </si>
  <si>
    <t xml:space="preserve">Univ 12X12" Bulk </t>
  </si>
  <si>
    <t xml:space="preserve">Univ 12X12" Pkg </t>
  </si>
  <si>
    <t xml:space="preserve">CS 10X1"1/2 Bulk </t>
  </si>
  <si>
    <t xml:space="preserve">CS 10X1"1/2 Pkg </t>
  </si>
  <si>
    <t xml:space="preserve">CS 10X2" Bulk </t>
  </si>
  <si>
    <t xml:space="preserve">CS 10X2" Pkg </t>
  </si>
  <si>
    <t xml:space="preserve">CS 10X2"1/2 Bulk </t>
  </si>
  <si>
    <t xml:space="preserve">CS 10X2"1/2 Pkg </t>
  </si>
  <si>
    <t xml:space="preserve">CS 10X2"3/4 Bulk </t>
  </si>
  <si>
    <t xml:space="preserve">CS 10X2"3/4 Pkg </t>
  </si>
  <si>
    <t xml:space="preserve">CS 10X3"1/8 Bulk </t>
  </si>
  <si>
    <t xml:space="preserve">CS 10X3"1/8 Pkg </t>
  </si>
  <si>
    <t xml:space="preserve">CS 1/4X1"1/2 Bulk </t>
  </si>
  <si>
    <t xml:space="preserve">CS 1/4X1"1/2 Pkg </t>
  </si>
  <si>
    <t xml:space="preserve">CS 1/4X2" Bulk </t>
  </si>
  <si>
    <t xml:space="preserve">CS 1/4X2" Pkg </t>
  </si>
  <si>
    <t xml:space="preserve">CS 1/4X2"1/2 Bulk </t>
  </si>
  <si>
    <t xml:space="preserve">CS 1/4X2"1/2 Pkg </t>
  </si>
  <si>
    <t xml:space="preserve">CS 1/4X2"3/4 Bulk </t>
  </si>
  <si>
    <t>CS 1/4X2"3/4 Pkg</t>
  </si>
  <si>
    <t xml:space="preserve">CS 1/4X3"1/8 Bulk </t>
  </si>
  <si>
    <t xml:space="preserve">CS 1/4X3"1/8 Pkg </t>
  </si>
  <si>
    <t xml:space="preserve">CS 1/4X3"3/8 Bulk </t>
  </si>
  <si>
    <t xml:space="preserve">CS 1/4X3"3/8 Pkg </t>
  </si>
  <si>
    <t xml:space="preserve">CS 5/16X2"1/2 Bulk </t>
  </si>
  <si>
    <t xml:space="preserve">CS 5/16X2"1/2 Pkg </t>
  </si>
  <si>
    <t xml:space="preserve">CS 5/16X3"1/8 Bulk </t>
  </si>
  <si>
    <t xml:space="preserve">CS 5/16X3"1/8 Pkg </t>
  </si>
  <si>
    <t xml:space="preserve">CS 5/16X4" Bulk </t>
  </si>
  <si>
    <t xml:space="preserve">CS 5/16X4" Pkg </t>
  </si>
  <si>
    <t xml:space="preserve">CS 5/16X5" Bulk </t>
  </si>
  <si>
    <t xml:space="preserve">CS 5/16X5" Pkg </t>
  </si>
  <si>
    <t xml:space="preserve">CS 5/16X6" Bulk </t>
  </si>
  <si>
    <t xml:space="preserve">CS 5/16X6" Pkg </t>
  </si>
  <si>
    <t xml:space="preserve">CS 3/8X3"1/8" Bulk </t>
  </si>
  <si>
    <t xml:space="preserve">CS 3/8X3"1/8 Pkg </t>
  </si>
  <si>
    <t xml:space="preserve">CS 3/8X3"3/8" Bulk </t>
  </si>
  <si>
    <t xml:space="preserve">CS 3/8X3"3/8 Pkg </t>
  </si>
  <si>
    <t xml:space="preserve">CS 3/8X4" Bulk </t>
  </si>
  <si>
    <t xml:space="preserve">CS 3/8X4" Pkg </t>
  </si>
  <si>
    <t xml:space="preserve">CS 3/8X5" Bulk </t>
  </si>
  <si>
    <t xml:space="preserve">CS 3/8X5" Pkg </t>
  </si>
  <si>
    <t xml:space="preserve">CS 3/8X6" Bulk </t>
  </si>
  <si>
    <t xml:space="preserve">CS 3/8X6" Pkg </t>
  </si>
  <si>
    <t xml:space="preserve">CS 3/8X6"3/4 Bulk </t>
  </si>
  <si>
    <t xml:space="preserve">CS 3/8X6"3/4 Pkg </t>
  </si>
  <si>
    <t xml:space="preserve">CS 3/8X7" Bulk </t>
  </si>
  <si>
    <t xml:space="preserve">CS 3/8X7" Pkg </t>
  </si>
  <si>
    <t xml:space="preserve">CS 3/8X8" Bulk </t>
  </si>
  <si>
    <t xml:space="preserve">CS 3/8X8" Pkg </t>
  </si>
  <si>
    <t xml:space="preserve">CS 3/8X10" Bulk </t>
  </si>
  <si>
    <t xml:space="preserve">CS 3/8X10" Pkg </t>
  </si>
  <si>
    <t xml:space="preserve">CS 3/8X12" Bulk </t>
  </si>
  <si>
    <t xml:space="preserve">CS 3/8X12" Pkg </t>
  </si>
  <si>
    <t xml:space="preserve">CS 3/8X14" Bulk </t>
  </si>
  <si>
    <t xml:space="preserve">CS 3/8X14" Pkg </t>
  </si>
  <si>
    <t xml:space="preserve">CS 3/8X16" Bulk </t>
  </si>
  <si>
    <t xml:space="preserve">CS 3/8X16" Pkg </t>
  </si>
  <si>
    <t xml:space="preserve">CS 3/8X20" Bulk </t>
  </si>
  <si>
    <t xml:space="preserve">CS 3/8X20" Pkg </t>
  </si>
  <si>
    <t xml:space="preserve">Fine 8X1"1/4 Bulk </t>
  </si>
  <si>
    <t xml:space="preserve">Fine 8X1"1/4 Pkg </t>
  </si>
  <si>
    <t xml:space="preserve">Fine 8X1"1/2 Bulk </t>
  </si>
  <si>
    <t xml:space="preserve">Fine 8X1"1/2 Pkg </t>
  </si>
  <si>
    <t xml:space="preserve">Fine 8X2" Bulk </t>
  </si>
  <si>
    <t xml:space="preserve">Fine 8X2" Pkg </t>
  </si>
  <si>
    <t xml:space="preserve">Fine 8X2"1/2 Bulk </t>
  </si>
  <si>
    <t xml:space="preserve">Fine 8X2"1/2 Pkg </t>
  </si>
  <si>
    <t xml:space="preserve">Fine 8X2"3/4 Bulk </t>
  </si>
  <si>
    <t>Fine 8X2"3/4 Pkg</t>
  </si>
  <si>
    <t xml:space="preserve">Fine 8X3"1/8 Bulk </t>
  </si>
  <si>
    <t xml:space="preserve">Fine 8X3"1/8 Pkg </t>
  </si>
  <si>
    <t xml:space="preserve">Fine 9X3"1/8 Bulk </t>
  </si>
  <si>
    <t xml:space="preserve">Fine 9X3"1/8 Pkg </t>
  </si>
  <si>
    <t xml:space="preserve">Fine 9X4" Bulk </t>
  </si>
  <si>
    <t xml:space="preserve">Fine 9X4" Pkg </t>
  </si>
  <si>
    <t xml:space="preserve">Fine 9X5" Bulk </t>
  </si>
  <si>
    <t xml:space="preserve">Fine 9X5" Pkg </t>
  </si>
  <si>
    <t xml:space="preserve">Cap 8X1"1/4 Bulk </t>
  </si>
  <si>
    <t xml:space="preserve">Cap 8X1"1/4 Pkg </t>
  </si>
  <si>
    <t xml:space="preserve">Cap 8X1"1/2 Bulk </t>
  </si>
  <si>
    <t xml:space="preserve">Cap 8X1"1/2 Pkg </t>
  </si>
  <si>
    <t xml:space="preserve">Cap 8X1"3/4 Bulk </t>
  </si>
  <si>
    <t xml:space="preserve">Cap 8X1"3/4 Pkg </t>
  </si>
  <si>
    <t xml:space="preserve">Cap 8X2" Bulk </t>
  </si>
  <si>
    <t xml:space="preserve">Cap 8X2" Pkg </t>
  </si>
  <si>
    <t xml:space="preserve">Cap 8X2"1/2 Bulk </t>
  </si>
  <si>
    <t xml:space="preserve">Cap 8X2"1/2 Pkg </t>
  </si>
  <si>
    <t xml:space="preserve">Cap 8X2"3/4 Bulk </t>
  </si>
  <si>
    <t xml:space="preserve">Cap 8X2"3/4 Pkg </t>
  </si>
  <si>
    <t xml:space="preserve">Cap 8X3"1/8 Bulk </t>
  </si>
  <si>
    <t xml:space="preserve">Cap 8X3"1/8 Pkg </t>
  </si>
  <si>
    <t xml:space="preserve">Cap 10X1"5/8 Bulk </t>
  </si>
  <si>
    <t xml:space="preserve">Cap 10X1"5/8 Pkg </t>
  </si>
  <si>
    <t xml:space="preserve">316 Univ 8X1"1/4 Bulk </t>
  </si>
  <si>
    <t xml:space="preserve">316 Univ 8X1"1/4 Pkg </t>
  </si>
  <si>
    <t xml:space="preserve">316 Univ 8X1"1/2 Bulk </t>
  </si>
  <si>
    <t xml:space="preserve">316 Univ 8X1"1/2 Pkg </t>
  </si>
  <si>
    <t xml:space="preserve">316 Univ 8X1"3/4 Bulk </t>
  </si>
  <si>
    <t xml:space="preserve">316 Univ 8X1"3/4 Pkg </t>
  </si>
  <si>
    <t xml:space="preserve">316 Univ 9X1"1/2 Bulk </t>
  </si>
  <si>
    <t xml:space="preserve">316 Univ 9X1"1/2 Pkg </t>
  </si>
  <si>
    <t xml:space="preserve">316 Univ 9X2" Bulk </t>
  </si>
  <si>
    <t xml:space="preserve">316 Univ 9X2" Pkg </t>
  </si>
  <si>
    <t xml:space="preserve">316 Univ 10X2"1/2 Bulk </t>
  </si>
  <si>
    <t xml:space="preserve">316 Univ 10X2"1/2 Pkg </t>
  </si>
  <si>
    <t xml:space="preserve">316 Univ 10X2"3/4 Bulk </t>
  </si>
  <si>
    <t xml:space="preserve">316 Univ 10X2"3/4 Pkg </t>
  </si>
  <si>
    <t xml:space="preserve">316 Univ 10X3" Bulk </t>
  </si>
  <si>
    <t xml:space="preserve">316 Univ 10X3" Pkg </t>
  </si>
  <si>
    <t xml:space="preserve">316 Univ 10X4" Bulk </t>
  </si>
  <si>
    <t>316 Univ 10X4" Pkg</t>
  </si>
  <si>
    <t xml:space="preserve">316 CS 1/4X2" Bulk </t>
  </si>
  <si>
    <t xml:space="preserve">316 CS 1/4X2" Pkg </t>
  </si>
  <si>
    <t xml:space="preserve">316 CS 5/16X2"1/2 Bulk </t>
  </si>
  <si>
    <t xml:space="preserve">316 CS 5/16X2"1/2 Pkg </t>
  </si>
  <si>
    <t xml:space="preserve">316 CS 5/16X3" Bulk </t>
  </si>
  <si>
    <t xml:space="preserve">316 CS 5/16X3" Pkg </t>
  </si>
  <si>
    <t xml:space="preserve">316 CS 5/16X4" Bulk </t>
  </si>
  <si>
    <t xml:space="preserve">316 CS 5/16X4" Pkg </t>
  </si>
  <si>
    <t xml:space="preserve">316 CS 5/16X5" Bulk </t>
  </si>
  <si>
    <t xml:space="preserve">316 CS 5/16X5" Pkg </t>
  </si>
  <si>
    <t xml:space="preserve">316 CS 5/16X6" Bulk </t>
  </si>
  <si>
    <t xml:space="preserve">316 CS 5/16X6" Pkg </t>
  </si>
  <si>
    <t xml:space="preserve">316 CS 3/8X8" Bulk </t>
  </si>
  <si>
    <t xml:space="preserve">316 CS 3/8X8" Pkg </t>
  </si>
  <si>
    <t xml:space="preserve">316 Fine 8X1"1/2 Bulk </t>
  </si>
  <si>
    <t xml:space="preserve">316 Fine 8X1"1/2 Pkg </t>
  </si>
  <si>
    <t xml:space="preserve">316 Fine 8X2" Bulk </t>
  </si>
  <si>
    <t xml:space="preserve">316 Fine 8X2" Pkg </t>
  </si>
  <si>
    <t xml:space="preserve">316 Fine 8X2"1/2 Bulk </t>
  </si>
  <si>
    <t xml:space="preserve">316 Fine 8X2"1/2 Pkg </t>
  </si>
  <si>
    <t xml:space="preserve">316 Fine 8X3" Bulk </t>
  </si>
  <si>
    <t xml:space="preserve">316 Fine 8X3" Pkg </t>
  </si>
  <si>
    <t>316 Fine 9X3" Bulk</t>
  </si>
  <si>
    <t>316 Fine 9X3" Pkg</t>
  </si>
  <si>
    <t xml:space="preserve">305 Cap 8X1"1/4 Bulk </t>
  </si>
  <si>
    <t xml:space="preserve">305 Cap 8X1"1/4 Pkg </t>
  </si>
  <si>
    <t xml:space="preserve">305 Cap 8X1"1/2 Bulk </t>
  </si>
  <si>
    <t xml:space="preserve">305 Cap 8X1"1/2 Pkg </t>
  </si>
  <si>
    <t xml:space="preserve">305 Cap 10X2"1/2 Bulk </t>
  </si>
  <si>
    <t xml:space="preserve">305 Cap 10X2"1/2 Pkg </t>
  </si>
  <si>
    <t>S20102500P</t>
  </si>
  <si>
    <t>S20103125P</t>
  </si>
  <si>
    <t>S20104000P</t>
  </si>
  <si>
    <t>orders@u2fasteners.com</t>
  </si>
  <si>
    <t xml:space="preserve">U2 Flat Head Black  </t>
  </si>
  <si>
    <t>W12104000B</t>
  </si>
  <si>
    <t xml:space="preserve">FH WOOD 12X4" BULK </t>
  </si>
  <si>
    <t>W12104000H</t>
  </si>
  <si>
    <t xml:space="preserve">FH WOOD 12X4" Pkg </t>
  </si>
  <si>
    <t>W12105000B</t>
  </si>
  <si>
    <t xml:space="preserve">FH WOOD 12X5" BULK </t>
  </si>
  <si>
    <t>W12105000H</t>
  </si>
  <si>
    <t xml:space="preserve">FH WOOD 12X5" Pkg </t>
  </si>
  <si>
    <t>W12106000B</t>
  </si>
  <si>
    <t xml:space="preserve">FH WOOD 12X6" BULK </t>
  </si>
  <si>
    <t>W12106000H</t>
  </si>
  <si>
    <t xml:space="preserve">FH WOOD 12X6" Pkg </t>
  </si>
  <si>
    <t>W12107000B</t>
  </si>
  <si>
    <t xml:space="preserve">FH WOOD 12X7" BULK </t>
  </si>
  <si>
    <t>W12107000H</t>
  </si>
  <si>
    <t xml:space="preserve">FH WOOD 12X7" Pkg </t>
  </si>
  <si>
    <t>W12108000B</t>
  </si>
  <si>
    <t xml:space="preserve">FH WOOD 12X8" BULK </t>
  </si>
  <si>
    <t>W12108000H</t>
  </si>
  <si>
    <t xml:space="preserve">FH WOOD 12X8" Pkg </t>
  </si>
  <si>
    <t>W12109000B</t>
  </si>
  <si>
    <t xml:space="preserve">FH WOOD 12X9" BULK </t>
  </si>
  <si>
    <t>6 X 229</t>
  </si>
  <si>
    <t>W12109000H</t>
  </si>
  <si>
    <t xml:space="preserve">FH WOOD 12X9" Pkg </t>
  </si>
  <si>
    <t>W27103375B</t>
  </si>
  <si>
    <t>FH WOOD 25/64X3"3/8 Bulk</t>
  </si>
  <si>
    <t>10 X 85</t>
  </si>
  <si>
    <t>W27103375H</t>
  </si>
  <si>
    <t>FH WOOD 25/64X3"3/8 Pkg</t>
  </si>
  <si>
    <t>W27104000B</t>
  </si>
  <si>
    <t>FH WOOD 25/64X4" Bulk</t>
  </si>
  <si>
    <t>10 X 101</t>
  </si>
  <si>
    <t>W27104000H</t>
  </si>
  <si>
    <t>FH WOOD 25/64X4" Pkg</t>
  </si>
  <si>
    <t>W27105000B</t>
  </si>
  <si>
    <t>FH WOOD 25/64X5" Bulk</t>
  </si>
  <si>
    <t>10 X 127</t>
  </si>
  <si>
    <t>W27105000H</t>
  </si>
  <si>
    <t>FH WOOD 25/64X5" Pkg</t>
  </si>
  <si>
    <t>W27106750B</t>
  </si>
  <si>
    <t>FH WOOD 25/64X6"3/4 Bulk</t>
  </si>
  <si>
    <t>10 X 171</t>
  </si>
  <si>
    <t>W27106750H</t>
  </si>
  <si>
    <t>FH WOOD 25/64X6"3/4 Pkg</t>
  </si>
  <si>
    <t>U2 Flat Head Black  Drill Tip</t>
  </si>
  <si>
    <t>Y12104000B</t>
  </si>
  <si>
    <t xml:space="preserve">FH DRILL 12X4" BULK </t>
  </si>
  <si>
    <t>Y12104000H</t>
  </si>
  <si>
    <t xml:space="preserve">FH DRILL 12X4" Pkg </t>
  </si>
  <si>
    <t>Y12105000B</t>
  </si>
  <si>
    <t xml:space="preserve">FH DRILL 12X5" BULK </t>
  </si>
  <si>
    <t>Y12105000H</t>
  </si>
  <si>
    <t xml:space="preserve">FH DRILL 12X5" Pkg </t>
  </si>
  <si>
    <t>Y12106000B</t>
  </si>
  <si>
    <t xml:space="preserve">FH DRILL 12X6" BULK </t>
  </si>
  <si>
    <t>Y12106000H</t>
  </si>
  <si>
    <t xml:space="preserve">FH DRILL 12X6" Pkg </t>
  </si>
  <si>
    <t>Y12107000B</t>
  </si>
  <si>
    <t xml:space="preserve">FH DRILL 12X7" BULK </t>
  </si>
  <si>
    <t>Y12107000H</t>
  </si>
  <si>
    <t xml:space="preserve">FH DRILL 12X7" Pkg </t>
  </si>
  <si>
    <t>Y12108000B</t>
  </si>
  <si>
    <t xml:space="preserve">FH DRILL 12X8" BULK </t>
  </si>
  <si>
    <t>Y12108000H</t>
  </si>
  <si>
    <t xml:space="preserve">FH DRILL 12X8" Pkg </t>
  </si>
  <si>
    <t>W27103375P</t>
  </si>
  <si>
    <t>W27104000P</t>
  </si>
  <si>
    <t>U2 BLACK Construction Screw</t>
  </si>
  <si>
    <r>
      <t>S20</t>
    </r>
    <r>
      <rPr>
        <b/>
        <sz val="10"/>
        <color rgb="FFFF0000"/>
        <rFont val="Arial"/>
        <family val="2"/>
      </rPr>
      <t>B</t>
    </r>
    <r>
      <rPr>
        <sz val="10"/>
        <rFont val="Arial"/>
        <family val="2"/>
      </rPr>
      <t>04000B</t>
    </r>
  </si>
  <si>
    <r>
      <t>S20</t>
    </r>
    <r>
      <rPr>
        <b/>
        <sz val="10"/>
        <color rgb="FFFF0000"/>
        <rFont val="Arial"/>
        <family val="2"/>
      </rPr>
      <t>B</t>
    </r>
    <r>
      <rPr>
        <sz val="10"/>
        <rFont val="Arial"/>
        <family val="2"/>
      </rPr>
      <t>04000H</t>
    </r>
  </si>
  <si>
    <r>
      <t>S20</t>
    </r>
    <r>
      <rPr>
        <b/>
        <sz val="10"/>
        <color rgb="FFFF0000"/>
        <rFont val="Arial"/>
        <family val="2"/>
      </rPr>
      <t>B</t>
    </r>
    <r>
      <rPr>
        <sz val="10"/>
        <rFont val="Arial"/>
        <family val="2"/>
      </rPr>
      <t>04000P</t>
    </r>
  </si>
  <si>
    <r>
      <t>S20</t>
    </r>
    <r>
      <rPr>
        <b/>
        <sz val="10"/>
        <color rgb="FFFF0000"/>
        <rFont val="Arial"/>
        <family val="2"/>
      </rPr>
      <t>B</t>
    </r>
    <r>
      <rPr>
        <sz val="10"/>
        <rFont val="Arial"/>
        <family val="2"/>
      </rPr>
      <t>05000B</t>
    </r>
  </si>
  <si>
    <r>
      <t>S20</t>
    </r>
    <r>
      <rPr>
        <b/>
        <sz val="10"/>
        <color rgb="FFFF0000"/>
        <rFont val="Arial"/>
        <family val="2"/>
      </rPr>
      <t>B</t>
    </r>
    <r>
      <rPr>
        <sz val="10"/>
        <rFont val="Arial"/>
        <family val="2"/>
      </rPr>
      <t>05000H</t>
    </r>
  </si>
  <si>
    <r>
      <t>S20</t>
    </r>
    <r>
      <rPr>
        <b/>
        <sz val="10"/>
        <color rgb="FFFF0000"/>
        <rFont val="Arial"/>
        <family val="2"/>
      </rPr>
      <t>B</t>
    </r>
    <r>
      <rPr>
        <sz val="10"/>
        <rFont val="Arial"/>
        <family val="2"/>
      </rPr>
      <t>06000B</t>
    </r>
  </si>
  <si>
    <r>
      <t>S20</t>
    </r>
    <r>
      <rPr>
        <b/>
        <sz val="10"/>
        <color rgb="FFFF0000"/>
        <rFont val="Arial"/>
        <family val="2"/>
      </rPr>
      <t>B</t>
    </r>
    <r>
      <rPr>
        <sz val="10"/>
        <rFont val="Arial"/>
        <family val="2"/>
      </rPr>
      <t>06000H</t>
    </r>
  </si>
  <si>
    <r>
      <t>S20</t>
    </r>
    <r>
      <rPr>
        <b/>
        <sz val="10"/>
        <color rgb="FFFF0000"/>
        <rFont val="Arial"/>
        <family val="2"/>
      </rPr>
      <t>B</t>
    </r>
    <r>
      <rPr>
        <sz val="10"/>
        <rFont val="Arial"/>
        <family val="2"/>
      </rPr>
      <t>02875B</t>
    </r>
  </si>
  <si>
    <r>
      <t>S20</t>
    </r>
    <r>
      <rPr>
        <b/>
        <sz val="10"/>
        <color rgb="FFFF0000"/>
        <rFont val="Arial"/>
        <family val="2"/>
      </rPr>
      <t>B</t>
    </r>
    <r>
      <rPr>
        <sz val="10"/>
        <rFont val="Arial"/>
        <family val="2"/>
      </rPr>
      <t>02875H</t>
    </r>
  </si>
  <si>
    <r>
      <t>S20</t>
    </r>
    <r>
      <rPr>
        <b/>
        <sz val="10"/>
        <color rgb="FFFF0000"/>
        <rFont val="Arial"/>
        <family val="2"/>
      </rPr>
      <t>B</t>
    </r>
    <r>
      <rPr>
        <sz val="10"/>
        <rFont val="Arial"/>
        <family val="2"/>
      </rPr>
      <t>02875P</t>
    </r>
  </si>
  <si>
    <t>Z003S2000W</t>
  </si>
  <si>
    <t>2" BitStrip w Clip</t>
  </si>
  <si>
    <t>F08101000B</t>
  </si>
  <si>
    <t xml:space="preserve">Fine 8X1" Bulk </t>
  </si>
  <si>
    <t>4 X 25</t>
  </si>
  <si>
    <t>F08101000H</t>
  </si>
  <si>
    <t xml:space="preserve">Fine 8X1" Pkg </t>
  </si>
  <si>
    <t>F08101000P</t>
  </si>
  <si>
    <t>U2 BLACK Universal</t>
  </si>
  <si>
    <r>
      <t>U10</t>
    </r>
    <r>
      <rPr>
        <b/>
        <sz val="10"/>
        <color rgb="FFFF0000"/>
        <rFont val="Arial"/>
        <family val="2"/>
      </rPr>
      <t>B</t>
    </r>
    <r>
      <rPr>
        <sz val="10"/>
        <rFont val="Arial"/>
        <family val="2"/>
      </rPr>
      <t>02500B</t>
    </r>
  </si>
  <si>
    <r>
      <t>U10</t>
    </r>
    <r>
      <rPr>
        <b/>
        <sz val="10"/>
        <color rgb="FFFF0000"/>
        <rFont val="Arial"/>
        <family val="2"/>
      </rPr>
      <t>B</t>
    </r>
    <r>
      <rPr>
        <sz val="10"/>
        <rFont val="Arial"/>
        <family val="2"/>
      </rPr>
      <t>02500H</t>
    </r>
  </si>
  <si>
    <r>
      <t>U10</t>
    </r>
    <r>
      <rPr>
        <b/>
        <sz val="10"/>
        <color rgb="FFFF0000"/>
        <rFont val="Arial"/>
        <family val="2"/>
      </rPr>
      <t>B</t>
    </r>
    <r>
      <rPr>
        <sz val="10"/>
        <rFont val="Arial"/>
        <family val="2"/>
      </rPr>
      <t>02500P</t>
    </r>
  </si>
  <si>
    <r>
      <t>U10</t>
    </r>
    <r>
      <rPr>
        <b/>
        <sz val="10"/>
        <color rgb="FFFF0000"/>
        <rFont val="Arial"/>
        <family val="2"/>
      </rPr>
      <t>B</t>
    </r>
    <r>
      <rPr>
        <sz val="10"/>
        <rFont val="Arial"/>
        <family val="2"/>
      </rPr>
      <t>03125B</t>
    </r>
  </si>
  <si>
    <r>
      <t>U10</t>
    </r>
    <r>
      <rPr>
        <b/>
        <sz val="10"/>
        <color rgb="FFFF0000"/>
        <rFont val="Arial"/>
        <family val="2"/>
      </rPr>
      <t>B</t>
    </r>
    <r>
      <rPr>
        <sz val="10"/>
        <rFont val="Arial"/>
        <family val="2"/>
      </rPr>
      <t>03125H</t>
    </r>
  </si>
  <si>
    <r>
      <t>U10</t>
    </r>
    <r>
      <rPr>
        <b/>
        <sz val="10"/>
        <color rgb="FFFF0000"/>
        <rFont val="Arial"/>
        <family val="2"/>
      </rPr>
      <t>B</t>
    </r>
    <r>
      <rPr>
        <sz val="10"/>
        <rFont val="Arial"/>
        <family val="2"/>
      </rPr>
      <t>03125P</t>
    </r>
  </si>
  <si>
    <t>316 U2 Universal (Stainless 316)</t>
  </si>
  <si>
    <t>316 U2 Construction Screw (Stainless 316)</t>
  </si>
  <si>
    <t>I10101000B</t>
  </si>
  <si>
    <t xml:space="preserve">316 CS 10X1" Bulk </t>
  </si>
  <si>
    <t>I10101000H</t>
  </si>
  <si>
    <t xml:space="preserve">316 CS 10X1" Pkg </t>
  </si>
  <si>
    <t>I10101000P</t>
  </si>
  <si>
    <t>316 U2 Fine (Stainless 316)</t>
  </si>
  <si>
    <t>316 U2 RE-Fine (Stainless Steel 316)</t>
  </si>
  <si>
    <t>C08101000B</t>
  </si>
  <si>
    <t xml:space="preserve">Cap 8X1" Bulk </t>
  </si>
  <si>
    <t>C08101000H</t>
  </si>
  <si>
    <t xml:space="preserve">Cap 8X1" Pkg </t>
  </si>
  <si>
    <t>C08101000P</t>
  </si>
  <si>
    <t>305 U2 Cap (Stainless Steel 305)</t>
  </si>
  <si>
    <t xml:space="preserve">U2 Cap WHITE </t>
  </si>
  <si>
    <r>
      <t>C08</t>
    </r>
    <r>
      <rPr>
        <b/>
        <sz val="10"/>
        <color rgb="FFFF0000"/>
        <rFont val="Arial"/>
        <family val="2"/>
      </rPr>
      <t>W</t>
    </r>
    <r>
      <rPr>
        <sz val="10"/>
        <rFont val="Arial"/>
        <family val="2"/>
      </rPr>
      <t>01000B</t>
    </r>
  </si>
  <si>
    <t xml:space="preserve">Cap-WHITE 8X1" Bulk </t>
  </si>
  <si>
    <r>
      <t>C08</t>
    </r>
    <r>
      <rPr>
        <b/>
        <sz val="10"/>
        <color rgb="FFFF0000"/>
        <rFont val="Arial"/>
        <family val="2"/>
      </rPr>
      <t>W</t>
    </r>
    <r>
      <rPr>
        <sz val="10"/>
        <rFont val="Arial"/>
        <family val="2"/>
      </rPr>
      <t>01000H</t>
    </r>
  </si>
  <si>
    <t xml:space="preserve">Cap-WHITE 8X1" Pkg </t>
  </si>
  <si>
    <r>
      <t>C08</t>
    </r>
    <r>
      <rPr>
        <b/>
        <sz val="10"/>
        <color rgb="FFFF0000"/>
        <rFont val="Arial"/>
        <family val="2"/>
      </rPr>
      <t>W</t>
    </r>
    <r>
      <rPr>
        <sz val="10"/>
        <rFont val="Arial"/>
        <family val="2"/>
      </rPr>
      <t>01000P</t>
    </r>
  </si>
  <si>
    <r>
      <t>C08</t>
    </r>
    <r>
      <rPr>
        <b/>
        <sz val="10"/>
        <color rgb="FFFF0000"/>
        <rFont val="Arial"/>
        <family val="2"/>
      </rPr>
      <t>W</t>
    </r>
    <r>
      <rPr>
        <sz val="10"/>
        <rFont val="Arial"/>
        <family val="2"/>
      </rPr>
      <t>01500B</t>
    </r>
  </si>
  <si>
    <t xml:space="preserve">Cap-WHITE 8X1"1/2 Bulk </t>
  </si>
  <si>
    <r>
      <t>C08</t>
    </r>
    <r>
      <rPr>
        <b/>
        <sz val="10"/>
        <color rgb="FFFF0000"/>
        <rFont val="Arial"/>
        <family val="2"/>
      </rPr>
      <t>W</t>
    </r>
    <r>
      <rPr>
        <sz val="10"/>
        <rFont val="Arial"/>
        <family val="2"/>
      </rPr>
      <t>01500H</t>
    </r>
  </si>
  <si>
    <t xml:space="preserve">Cap-WHITE 8X1"1/2 Pkg </t>
  </si>
  <si>
    <r>
      <t>C08</t>
    </r>
    <r>
      <rPr>
        <b/>
        <sz val="10"/>
        <color rgb="FFFF0000"/>
        <rFont val="Arial"/>
        <family val="2"/>
      </rPr>
      <t>W</t>
    </r>
    <r>
      <rPr>
        <sz val="10"/>
        <rFont val="Arial"/>
        <family val="2"/>
      </rPr>
      <t>01500P</t>
    </r>
  </si>
  <si>
    <r>
      <t>C08</t>
    </r>
    <r>
      <rPr>
        <b/>
        <sz val="10"/>
        <color rgb="FFFF0000"/>
        <rFont val="Arial"/>
        <family val="2"/>
      </rPr>
      <t>W</t>
    </r>
    <r>
      <rPr>
        <sz val="10"/>
        <rFont val="Arial"/>
        <family val="2"/>
      </rPr>
      <t>02500B</t>
    </r>
  </si>
  <si>
    <t xml:space="preserve">Cap-WHITE 8X2"1/2 Bulk </t>
  </si>
  <si>
    <r>
      <t>C08</t>
    </r>
    <r>
      <rPr>
        <b/>
        <sz val="10"/>
        <color rgb="FFFF0000"/>
        <rFont val="Arial"/>
        <family val="2"/>
      </rPr>
      <t>W</t>
    </r>
    <r>
      <rPr>
        <sz val="10"/>
        <rFont val="Arial"/>
        <family val="2"/>
      </rPr>
      <t>02500H</t>
    </r>
  </si>
  <si>
    <t xml:space="preserve">Cap-WHITE 8X2"1/2 Pkg </t>
  </si>
  <si>
    <r>
      <t>C08</t>
    </r>
    <r>
      <rPr>
        <b/>
        <sz val="10"/>
        <color rgb="FFFF0000"/>
        <rFont val="Arial"/>
        <family val="2"/>
      </rPr>
      <t>W</t>
    </r>
    <r>
      <rPr>
        <sz val="10"/>
        <rFont val="Arial"/>
        <family val="2"/>
      </rPr>
      <t>02500P</t>
    </r>
  </si>
  <si>
    <r>
      <t>S20</t>
    </r>
    <r>
      <rPr>
        <b/>
        <sz val="10"/>
        <color rgb="FFFF0000"/>
        <rFont val="Arial"/>
        <family val="2"/>
      </rPr>
      <t>B</t>
    </r>
    <r>
      <rPr>
        <sz val="10"/>
        <rFont val="Arial"/>
        <family val="2"/>
      </rPr>
      <t>03125B</t>
    </r>
  </si>
  <si>
    <r>
      <t>S20</t>
    </r>
    <r>
      <rPr>
        <b/>
        <sz val="10"/>
        <color rgb="FFFF0000"/>
        <rFont val="Arial"/>
        <family val="2"/>
      </rPr>
      <t>B</t>
    </r>
    <r>
      <rPr>
        <sz val="10"/>
        <rFont val="Arial"/>
        <family val="2"/>
      </rPr>
      <t>03125H</t>
    </r>
  </si>
  <si>
    <r>
      <t>S20</t>
    </r>
    <r>
      <rPr>
        <b/>
        <sz val="10"/>
        <color rgb="FFFF0000"/>
        <rFont val="Arial"/>
        <family val="2"/>
      </rPr>
      <t>B</t>
    </r>
    <r>
      <rPr>
        <sz val="10"/>
        <rFont val="Arial"/>
        <family val="2"/>
      </rPr>
      <t>03125P</t>
    </r>
  </si>
  <si>
    <t>S20102500I</t>
  </si>
  <si>
    <t>S20103125I</t>
  </si>
  <si>
    <t>S20104000I</t>
  </si>
  <si>
    <t>S20105000I</t>
  </si>
  <si>
    <t>S20106000I</t>
  </si>
  <si>
    <t>S22103125I</t>
  </si>
  <si>
    <t>S22103375I</t>
  </si>
  <si>
    <t>S22104000I</t>
  </si>
  <si>
    <t>S22105000I</t>
  </si>
  <si>
    <t>S22106000I</t>
  </si>
  <si>
    <t>S22106750I</t>
  </si>
  <si>
    <t>S22107000I</t>
  </si>
  <si>
    <t>S22108000I</t>
  </si>
  <si>
    <t>S22110000I</t>
  </si>
  <si>
    <t>S22112000I</t>
  </si>
  <si>
    <t>S22114000I</t>
  </si>
  <si>
    <t>S22116000I</t>
  </si>
  <si>
    <t>S22120000I</t>
  </si>
  <si>
    <t>U12106000I</t>
  </si>
  <si>
    <t>U12107000I</t>
  </si>
  <si>
    <t>U12108000I</t>
  </si>
  <si>
    <t>U12110000I</t>
  </si>
  <si>
    <t>U12112000I</t>
  </si>
  <si>
    <t>plus T A R I F F ==&gt;</t>
  </si>
  <si>
    <r>
      <t xml:space="preserve">MSRP </t>
    </r>
    <r>
      <rPr>
        <b/>
        <i/>
        <sz val="10"/>
        <color rgb="FFFF0000"/>
        <rFont val="Arial"/>
        <family val="2"/>
      </rPr>
      <t>including Tariff</t>
    </r>
  </si>
  <si>
    <r>
      <t xml:space="preserve">Net Pricing </t>
    </r>
    <r>
      <rPr>
        <b/>
        <i/>
        <sz val="10"/>
        <color rgb="FFFF0000"/>
        <rFont val="Arial"/>
        <family val="2"/>
      </rPr>
      <t>including Tariff</t>
    </r>
  </si>
  <si>
    <t>Total</t>
  </si>
  <si>
    <t>CS 5/16X2"1/2 CLAMSHELL</t>
  </si>
  <si>
    <t>CS 5/16X3"1/8 CLAMSHELL</t>
  </si>
  <si>
    <t>CS 5/16X4" CLAMSHELL</t>
  </si>
  <si>
    <t xml:space="preserve">CS 5/16X5" CLAMSHELL  </t>
  </si>
  <si>
    <t xml:space="preserve">CS 5/16X6" CLAMSHELL  </t>
  </si>
  <si>
    <t xml:space="preserve">CS 3/8X3"1/8 CLAMSHELL  </t>
  </si>
  <si>
    <t xml:space="preserve">CS 3/8X3"3/8 CLAMSHELL  </t>
  </si>
  <si>
    <t>CS 3/8X4" CLAMSHELL</t>
  </si>
  <si>
    <t>CS 3/8X5" CLAMSHELL</t>
  </si>
  <si>
    <t>CS 3/8X6" CLAMSHELL</t>
  </si>
  <si>
    <t xml:space="preserve">CS 3/8X6"3/4 CLAMSHELL </t>
  </si>
  <si>
    <t>CS 3/8X7" CLAMSHELL</t>
  </si>
  <si>
    <t>CS 3/8X8" CLAMSHELL</t>
  </si>
  <si>
    <t xml:space="preserve">CS 3/8X10" CLAMSHELL </t>
  </si>
  <si>
    <t xml:space="preserve">CS 3/8X12" CLAMSHELL </t>
  </si>
  <si>
    <t xml:space="preserve">CS 3/8X14" CLAMSHELL </t>
  </si>
  <si>
    <t xml:space="preserve">CS 3/8X16" CLAMSHELL </t>
  </si>
  <si>
    <t xml:space="preserve">CS 3/8X20" CLAMSHELL </t>
  </si>
  <si>
    <t xml:space="preserve">Univ 12X6" CLAMSHELL </t>
  </si>
  <si>
    <t xml:space="preserve">Univ 12X7" CLAMSHELL </t>
  </si>
  <si>
    <t xml:space="preserve">Univ 12X8" CLAMSHELL </t>
  </si>
  <si>
    <t xml:space="preserve">Univ 12X10" CLAMSHELL </t>
  </si>
  <si>
    <t xml:space="preserve">Univ 12X12" CLAMSHELL </t>
  </si>
  <si>
    <t>F09104000P</t>
  </si>
  <si>
    <t>F09105000P</t>
  </si>
  <si>
    <t xml:space="preserve">Univ 6X1/2" Pail </t>
  </si>
  <si>
    <t>Pail Plastic</t>
  </si>
  <si>
    <t xml:space="preserve">Univ 6X5/8" Pail </t>
  </si>
  <si>
    <t xml:space="preserve">Univ 6X1"1/2 Pail </t>
  </si>
  <si>
    <t xml:space="preserve">Univ 8X1"1/4 Pail </t>
  </si>
  <si>
    <t xml:space="preserve">Univ 8X1"1/2 Pail </t>
  </si>
  <si>
    <t xml:space="preserve">Univ 8X2" Pail </t>
  </si>
  <si>
    <t xml:space="preserve">Univ 9X1"1/2 Pail </t>
  </si>
  <si>
    <t xml:space="preserve">Univ 9X1"3/4 Pail </t>
  </si>
  <si>
    <t xml:space="preserve">Univ 9X2" Pail </t>
  </si>
  <si>
    <t xml:space="preserve">Univ 9X2"1/2 Pail </t>
  </si>
  <si>
    <t xml:space="preserve">Univ 9X2"3/4 Pail </t>
  </si>
  <si>
    <t xml:space="preserve">Univ 9X3"1/8 Pail </t>
  </si>
  <si>
    <t xml:space="preserve">Univ 10X1"5/8 Pail </t>
  </si>
  <si>
    <t xml:space="preserve">Univ 10X2"1/4 Pail </t>
  </si>
  <si>
    <t xml:space="preserve">Univ 10X2"1/2 Pail </t>
  </si>
  <si>
    <t xml:space="preserve">Univ 10X2"3/4 Pail </t>
  </si>
  <si>
    <t xml:space="preserve">Univ 10X3"1/8 Pail </t>
  </si>
  <si>
    <t xml:space="preserve">Univ 10X3"1/2 Pail </t>
  </si>
  <si>
    <t xml:space="preserve">Univ 10X4" Pail </t>
  </si>
  <si>
    <t xml:space="preserve">Univ 10X4"1/2 Pail </t>
  </si>
  <si>
    <t xml:space="preserve">Univ 12X3"1/2 Pail </t>
  </si>
  <si>
    <t xml:space="preserve">316 Univ 8X1"1/4 Pail </t>
  </si>
  <si>
    <t xml:space="preserve">316 Univ 8X1"1/2 Pail </t>
  </si>
  <si>
    <t xml:space="preserve">316 Univ 8X1"3/4 Pail </t>
  </si>
  <si>
    <t xml:space="preserve">316 Univ 9X1"1/2 Pail </t>
  </si>
  <si>
    <t xml:space="preserve">316 Univ 9X2" Pail </t>
  </si>
  <si>
    <t xml:space="preserve">316 Univ 10X2"1/2 Pail </t>
  </si>
  <si>
    <t xml:space="preserve">316 Univ 10X2"3/4 Pail </t>
  </si>
  <si>
    <t xml:space="preserve">316 Univ 10X3" Pail </t>
  </si>
  <si>
    <t xml:space="preserve">316 Univ 10X4" Pail </t>
  </si>
  <si>
    <t>CS 10X1"1/2 Pail</t>
  </si>
  <si>
    <t>CS 10X2" Pail</t>
  </si>
  <si>
    <t>CS 10X2"1/2 Pail</t>
  </si>
  <si>
    <t>CS 10X2"3/4 Pail</t>
  </si>
  <si>
    <t xml:space="preserve">CS 10X3"1/8 Pail </t>
  </si>
  <si>
    <t>CS 1/4X1"1/2 Pail</t>
  </si>
  <si>
    <t>CS 1/4X2" Pail</t>
  </si>
  <si>
    <t>CS 1/4X2"1/2 Pail</t>
  </si>
  <si>
    <t>CS 1/4X2"3/4 Pail</t>
  </si>
  <si>
    <t>CS 1/4X3"1/8 Pail</t>
  </si>
  <si>
    <t>CS 1/4X3"3/8 Pail</t>
  </si>
  <si>
    <t>CS 5/16X2"1/2 Pail</t>
  </si>
  <si>
    <t>CS 5/16X3"1/8 Pail</t>
  </si>
  <si>
    <t>CS 5/16X4" Pail</t>
  </si>
  <si>
    <t>316 CS 10X1" Pail</t>
  </si>
  <si>
    <t>316 CS 10X1"1/2 Pail</t>
  </si>
  <si>
    <t>316 CS 1/4X2" Pail</t>
  </si>
  <si>
    <t>FH WOOD 25/64X3"3/8 Pail</t>
  </si>
  <si>
    <t>FH WOOD 25/64X4" Pail</t>
  </si>
  <si>
    <t xml:space="preserve">Fine 8X1" Pail </t>
  </si>
  <si>
    <t xml:space="preserve">Fine 8X1"1/4 Pail </t>
  </si>
  <si>
    <t xml:space="preserve">Fine 8X1"1/2 Pail </t>
  </si>
  <si>
    <t xml:space="preserve">Fine 8X2" Pail </t>
  </si>
  <si>
    <t xml:space="preserve">Fine 8X2"1/2 Pail </t>
  </si>
  <si>
    <t xml:space="preserve">Fine 8X2"3/4 Pail </t>
  </si>
  <si>
    <t xml:space="preserve">Fine 8X3"1/8 Pail </t>
  </si>
  <si>
    <t xml:space="preserve">Fine 9X3"1/8 Pail </t>
  </si>
  <si>
    <t>Fine 9X4" Pail</t>
  </si>
  <si>
    <t>Fine 9X5" Pail</t>
  </si>
  <si>
    <t xml:space="preserve">Fine-WHITE 8X2" Pail </t>
  </si>
  <si>
    <t xml:space="preserve">Fine-WHITE 8X2"1/2 Pail </t>
  </si>
  <si>
    <t xml:space="preserve">Fine-WHITE 8X2"3/4 Pail </t>
  </si>
  <si>
    <t xml:space="preserve">Fine-WHITE 8X3"1/8 Pail </t>
  </si>
  <si>
    <t xml:space="preserve">316 Fine 8X1"1/2 Pail </t>
  </si>
  <si>
    <t xml:space="preserve">316 Fine 8X2" Pail </t>
  </si>
  <si>
    <t xml:space="preserve">316 Fine 8X2"1/2 Pail </t>
  </si>
  <si>
    <t xml:space="preserve">316 Fine 8X3" Pail </t>
  </si>
  <si>
    <t xml:space="preserve">316 Fine 9X3" Pail </t>
  </si>
  <si>
    <t xml:space="preserve">RE-Fine 8X2" Pail </t>
  </si>
  <si>
    <t xml:space="preserve">RE-Fine 8X2"1/2 Pail </t>
  </si>
  <si>
    <t xml:space="preserve">RE-Fine 8X3"1/8 Pail </t>
  </si>
  <si>
    <t xml:space="preserve">RE-Fine 9X3"1/8 Pail </t>
  </si>
  <si>
    <t xml:space="preserve">RE-Fine-WHITE 8X2" Pail </t>
  </si>
  <si>
    <t xml:space="preserve">RE-Fine-WHITE 8X2"1/2 Pail </t>
  </si>
  <si>
    <t xml:space="preserve">RE-Fine-WHITE 8X2"3/4 Pail </t>
  </si>
  <si>
    <t xml:space="preserve">RE-Fine-WHITE 8X3"1/8 Pail </t>
  </si>
  <si>
    <t xml:space="preserve">316 RE-Fine 8X2"1/2 Pail </t>
  </si>
  <si>
    <t xml:space="preserve">316 RE-Fine 8X3" Pail </t>
  </si>
  <si>
    <t xml:space="preserve">Cap 8X1" Pail </t>
  </si>
  <si>
    <t xml:space="preserve">Cap 8X1"1/4 Pail </t>
  </si>
  <si>
    <t xml:space="preserve">Cap 8X1"1/2 Pail </t>
  </si>
  <si>
    <t xml:space="preserve">Cap 8X1"3/4 Pail </t>
  </si>
  <si>
    <t xml:space="preserve">Cap 8X2" Pail </t>
  </si>
  <si>
    <t xml:space="preserve">Cap 8X2"1/2 Pail </t>
  </si>
  <si>
    <t xml:space="preserve">Cap 8X2"3/4 Pail </t>
  </si>
  <si>
    <t xml:space="preserve">Cap 8X3"1/8 Pail </t>
  </si>
  <si>
    <t xml:space="preserve">Cap 10X1"5/8 Pail </t>
  </si>
  <si>
    <t xml:space="preserve">Cap-WHITE 8X1" Pail </t>
  </si>
  <si>
    <t xml:space="preserve">Cap-WHITE 8X1"1/2 Pail </t>
  </si>
  <si>
    <t xml:space="preserve">Cap-WHITE 8X2"1/2 Pail </t>
  </si>
  <si>
    <t xml:space="preserve">305 Cap 8X1"1/4 Pail </t>
  </si>
  <si>
    <t xml:space="preserve">305 Cap 8X1"1/2 Pail </t>
  </si>
  <si>
    <t xml:space="preserve">305 Cap 10X2"1/2 Pail </t>
  </si>
  <si>
    <t>TopStar 2"1/2 TopStar Pail</t>
  </si>
  <si>
    <t>TopStar 3"1/8 TopStar Pail</t>
  </si>
  <si>
    <t>TopStar 4" TopStar Pail</t>
  </si>
  <si>
    <t>VE 10X3"1/8 Pail</t>
  </si>
  <si>
    <r>
      <rPr>
        <b/>
        <i/>
        <sz val="10"/>
        <color theme="10"/>
        <rFont val="Arial"/>
        <family val="2"/>
      </rPr>
      <t xml:space="preserve"> Pricing Link:</t>
    </r>
    <r>
      <rPr>
        <b/>
        <i/>
        <u/>
        <sz val="10"/>
        <color theme="10"/>
        <rFont val="Arial"/>
        <family val="2"/>
      </rPr>
      <t xml:space="preserve"> https://u2fasteners.com/usd-pricing/</t>
    </r>
  </si>
  <si>
    <r>
      <t xml:space="preserve">PRODUCT NET T O T A L </t>
    </r>
    <r>
      <rPr>
        <b/>
        <i/>
        <sz val="10"/>
        <color rgb="FFFF0000"/>
        <rFont val="Arial"/>
        <family val="2"/>
      </rPr>
      <t xml:space="preserve">  Must meet the freight prepaid minimum to qualify ==&gt;</t>
    </r>
  </si>
  <si>
    <t xml:space="preserve">Univ 10X2"1/2 (blk) Bulk </t>
  </si>
  <si>
    <t xml:space="preserve">Univ 10X2"1/2 (blk) Pkg </t>
  </si>
  <si>
    <t xml:space="preserve">Univ 10X2"1/2 (blk) Pail </t>
  </si>
  <si>
    <t xml:space="preserve">Univ 10X3"1/8 (blk) Bulk </t>
  </si>
  <si>
    <t xml:space="preserve">Univ 10X3"1/8 (blk) Pkg </t>
  </si>
  <si>
    <t xml:space="preserve">Univ 10X3"1/8 (blk) Pail </t>
  </si>
  <si>
    <t>CS 5/16X2"7/8 (blk) Bulk</t>
  </si>
  <si>
    <t>CS 5/16X2"7/8 (blk) Pkg</t>
  </si>
  <si>
    <t>CS 5/16X2"7/8 (blk) Pail</t>
  </si>
  <si>
    <t>CS 5/16X3"1/8 (blk) Bulk</t>
  </si>
  <si>
    <t>CS 5/16X3"1/8 (blk) Pkg</t>
  </si>
  <si>
    <t>CS 5/16X3"1/8 (blk) Pail</t>
  </si>
  <si>
    <t>CS 5/16X4" (blk) Bulk</t>
  </si>
  <si>
    <t>CS 5/16X4" (blk) Pkg</t>
  </si>
  <si>
    <t>CS 5/16X4" (blk) Pail</t>
  </si>
  <si>
    <t>CS 5/16X5" (blk) Bulk</t>
  </si>
  <si>
    <t>CS 5/16X5" (blk) Pkg</t>
  </si>
  <si>
    <t>CS 5/16X6" (blk) Bulk</t>
  </si>
  <si>
    <t>CS 5/16X6" (blk) Pkg</t>
  </si>
  <si>
    <t>C10104000B</t>
  </si>
  <si>
    <t>C10104000H</t>
  </si>
  <si>
    <t>C10104000P</t>
  </si>
  <si>
    <t xml:space="preserve">Cap 10X4" Bulk </t>
  </si>
  <si>
    <t xml:space="preserve">Cap 10X4" Pkg </t>
  </si>
  <si>
    <t xml:space="preserve">Cap 10X4" Pail </t>
  </si>
  <si>
    <t>I22104000B</t>
  </si>
  <si>
    <t>I22104000H</t>
  </si>
  <si>
    <t>I22105000B</t>
  </si>
  <si>
    <t>I22105000H</t>
  </si>
  <si>
    <t>R09102500B</t>
  </si>
  <si>
    <t>R09102500H</t>
  </si>
  <si>
    <t>R09102500P</t>
  </si>
  <si>
    <t>Z003S3000W</t>
  </si>
  <si>
    <t>3" BitStrip w Clip</t>
  </si>
  <si>
    <t>Y12102500B</t>
  </si>
  <si>
    <t>Y12102500H</t>
  </si>
  <si>
    <t>308101500B</t>
  </si>
  <si>
    <t>308101500H</t>
  </si>
  <si>
    <t>308101500P</t>
  </si>
  <si>
    <t>308103000B</t>
  </si>
  <si>
    <t>308103000H</t>
  </si>
  <si>
    <t>308103000P</t>
  </si>
  <si>
    <t>414104500B</t>
  </si>
  <si>
    <t>414104500H</t>
  </si>
  <si>
    <t>414106000B</t>
  </si>
  <si>
    <t>414106000H</t>
  </si>
  <si>
    <t>Hex</t>
  </si>
  <si>
    <t xml:space="preserve">316 CS 3/8X4" Bulk </t>
  </si>
  <si>
    <t>316 CS 3/8X4" Pkg</t>
  </si>
  <si>
    <t>316 CS 3/8X5" Bulk</t>
  </si>
  <si>
    <t>316 CS 3/8X5" Pkg</t>
  </si>
  <si>
    <t>FH DRILL 12X2"1/2 BULK</t>
  </si>
  <si>
    <t>FH DRILL 12X2"1/2 Pkg</t>
  </si>
  <si>
    <t>RE-FINE 9X2"1/2 Bulk</t>
  </si>
  <si>
    <t>RE-FINE 9X2"1/2 Pkg</t>
  </si>
  <si>
    <r>
      <t>S22</t>
    </r>
    <r>
      <rPr>
        <b/>
        <sz val="10"/>
        <color rgb="FFFF0000"/>
        <rFont val="Arial"/>
        <family val="2"/>
      </rPr>
      <t>B</t>
    </r>
    <r>
      <rPr>
        <sz val="10"/>
        <rFont val="Arial"/>
        <family val="2"/>
      </rPr>
      <t>05000B</t>
    </r>
  </si>
  <si>
    <r>
      <t>S22</t>
    </r>
    <r>
      <rPr>
        <b/>
        <sz val="10"/>
        <color rgb="FFFF0000"/>
        <rFont val="Arial"/>
        <family val="2"/>
      </rPr>
      <t>B</t>
    </r>
    <r>
      <rPr>
        <sz val="10"/>
        <rFont val="Arial"/>
        <family val="2"/>
      </rPr>
      <t>05000H</t>
    </r>
  </si>
  <si>
    <r>
      <t>S22</t>
    </r>
    <r>
      <rPr>
        <b/>
        <sz val="10"/>
        <color rgb="FFFF0000"/>
        <rFont val="Arial"/>
        <family val="2"/>
      </rPr>
      <t>B</t>
    </r>
    <r>
      <rPr>
        <sz val="10"/>
        <rFont val="Arial"/>
        <family val="2"/>
      </rPr>
      <t>06000B</t>
    </r>
  </si>
  <si>
    <r>
      <t>S22</t>
    </r>
    <r>
      <rPr>
        <b/>
        <sz val="10"/>
        <color rgb="FFFF0000"/>
        <rFont val="Arial"/>
        <family val="2"/>
      </rPr>
      <t>B</t>
    </r>
    <r>
      <rPr>
        <sz val="10"/>
        <rFont val="Arial"/>
        <family val="2"/>
      </rPr>
      <t>06000H</t>
    </r>
  </si>
  <si>
    <r>
      <t>S22</t>
    </r>
    <r>
      <rPr>
        <b/>
        <sz val="10"/>
        <color rgb="FFFF0000"/>
        <rFont val="Arial"/>
        <family val="2"/>
      </rPr>
      <t>B</t>
    </r>
    <r>
      <rPr>
        <sz val="10"/>
        <rFont val="Arial"/>
        <family val="2"/>
      </rPr>
      <t>08000B</t>
    </r>
  </si>
  <si>
    <r>
      <t>S22</t>
    </r>
    <r>
      <rPr>
        <b/>
        <sz val="10"/>
        <color rgb="FFFF0000"/>
        <rFont val="Arial"/>
        <family val="2"/>
      </rPr>
      <t>B</t>
    </r>
    <r>
      <rPr>
        <sz val="10"/>
        <rFont val="Arial"/>
        <family val="2"/>
      </rPr>
      <t>08000H</t>
    </r>
  </si>
  <si>
    <r>
      <t>S22</t>
    </r>
    <r>
      <rPr>
        <b/>
        <sz val="10"/>
        <color rgb="FFFF0000"/>
        <rFont val="Arial"/>
        <family val="2"/>
      </rPr>
      <t>B</t>
    </r>
    <r>
      <rPr>
        <sz val="10"/>
        <rFont val="Arial"/>
        <family val="2"/>
      </rPr>
      <t>10000B</t>
    </r>
  </si>
  <si>
    <r>
      <t>S22</t>
    </r>
    <r>
      <rPr>
        <b/>
        <sz val="10"/>
        <color rgb="FFFF0000"/>
        <rFont val="Arial"/>
        <family val="2"/>
      </rPr>
      <t>B</t>
    </r>
    <r>
      <rPr>
        <sz val="10"/>
        <rFont val="Arial"/>
        <family val="2"/>
      </rPr>
      <t>10000H</t>
    </r>
  </si>
  <si>
    <r>
      <t>S22</t>
    </r>
    <r>
      <rPr>
        <b/>
        <sz val="10"/>
        <color rgb="FFFF0000"/>
        <rFont val="Arial"/>
        <family val="2"/>
      </rPr>
      <t>B</t>
    </r>
    <r>
      <rPr>
        <sz val="10"/>
        <rFont val="Arial"/>
        <family val="2"/>
      </rPr>
      <t>12000B</t>
    </r>
  </si>
  <si>
    <r>
      <t>S22</t>
    </r>
    <r>
      <rPr>
        <b/>
        <sz val="10"/>
        <color rgb="FFFF0000"/>
        <rFont val="Arial"/>
        <family val="2"/>
      </rPr>
      <t>B</t>
    </r>
    <r>
      <rPr>
        <sz val="10"/>
        <rFont val="Arial"/>
        <family val="2"/>
      </rPr>
      <t>12000H</t>
    </r>
  </si>
  <si>
    <t xml:space="preserve">CS 3/8X5" (blk) Bulk </t>
  </si>
  <si>
    <t>CS 3/8X5" (blk) Pkg</t>
  </si>
  <si>
    <t>CS 3/8X6" (blk) Bulk</t>
  </si>
  <si>
    <t>CS 3/8X6" (blk) Pkg</t>
  </si>
  <si>
    <t>CS 3/8X8" (blk) Bulk</t>
  </si>
  <si>
    <t>CS 3/8X8" (blk) Pkg</t>
  </si>
  <si>
    <t>CS 3/8X10" (blk) Bulk</t>
  </si>
  <si>
    <t>CS 3/8X10" (blk) Pkg</t>
  </si>
  <si>
    <t>CS 3/8X12" (blk) Bulk</t>
  </si>
  <si>
    <t>CS 3/8X12" (blk) Pkg</t>
  </si>
  <si>
    <t>RE-FINE 9X2"1/2 Pail</t>
  </si>
  <si>
    <t>FINE 8X2"1/2 (blk) Bulk</t>
  </si>
  <si>
    <t>FINE 8X2"1/2 (blk) Pkg</t>
  </si>
  <si>
    <t>FINE 8X2"1/2 (blk) Pail</t>
  </si>
  <si>
    <t>ICF 8X1"1/2 Pail</t>
  </si>
  <si>
    <t>ICF 8X3" Pail</t>
  </si>
  <si>
    <t>TRUSS 1/4X4"1/2 Bulk</t>
  </si>
  <si>
    <t>TRUSS 1/4X4"1/2 Pkg</t>
  </si>
  <si>
    <t>TRUSS 1/4X6" Bulk</t>
  </si>
  <si>
    <t>TRUSS 1/4X6" Pkg</t>
  </si>
  <si>
    <t>ICF 8X1"1/2 Bulk</t>
  </si>
  <si>
    <t>ICF 8X1"1/2 Pkg</t>
  </si>
  <si>
    <t>ICF 8X3" Bulk</t>
  </si>
  <si>
    <t>ICF 8X3" Pkg</t>
  </si>
  <si>
    <r>
      <t>F08</t>
    </r>
    <r>
      <rPr>
        <b/>
        <sz val="10"/>
        <color rgb="FFFF0000"/>
        <rFont val="Arial"/>
        <family val="2"/>
      </rPr>
      <t>B</t>
    </r>
    <r>
      <rPr>
        <sz val="10"/>
        <rFont val="Arial"/>
        <family val="2"/>
      </rPr>
      <t>02500B</t>
    </r>
  </si>
  <si>
    <r>
      <t>F08</t>
    </r>
    <r>
      <rPr>
        <b/>
        <sz val="10"/>
        <color rgb="FFFF0000"/>
        <rFont val="Arial"/>
        <family val="2"/>
      </rPr>
      <t>B</t>
    </r>
    <r>
      <rPr>
        <sz val="10"/>
        <rFont val="Arial"/>
        <family val="2"/>
      </rPr>
      <t>02500H</t>
    </r>
  </si>
  <si>
    <r>
      <t>F08</t>
    </r>
    <r>
      <rPr>
        <b/>
        <sz val="10"/>
        <color rgb="FFFF0000"/>
        <rFont val="Arial"/>
        <family val="2"/>
      </rPr>
      <t>B</t>
    </r>
    <r>
      <rPr>
        <sz val="10"/>
        <rFont val="Arial"/>
        <family val="2"/>
      </rPr>
      <t>02500P</t>
    </r>
  </si>
  <si>
    <t>U2 Fine BLACK</t>
  </si>
  <si>
    <t>U-Bit</t>
  </si>
  <si>
    <t xml:space="preserve">U2 Truss </t>
  </si>
  <si>
    <t>U2 ICF</t>
  </si>
  <si>
    <t xml:space="preserve">Driver Bit Size </t>
  </si>
  <si>
    <t>CB</t>
  </si>
  <si>
    <r>
      <rPr>
        <b/>
        <sz val="10"/>
        <rFont val="Arial"/>
        <family val="2"/>
      </rPr>
      <t>STATUS</t>
    </r>
    <r>
      <rPr>
        <sz val="10"/>
        <rFont val="Arial"/>
        <family val="2"/>
      </rPr>
      <t xml:space="preserve"> </t>
    </r>
    <r>
      <rPr>
        <b/>
        <u/>
        <sz val="10"/>
        <color rgb="FFFF0000"/>
        <rFont val="Arial"/>
        <family val="2"/>
      </rPr>
      <t>don’t order</t>
    </r>
    <r>
      <rPr>
        <sz val="10"/>
        <color rgb="FFFF0000"/>
        <rFont val="Arial"/>
        <family val="2"/>
      </rPr>
      <t xml:space="preserve">  </t>
    </r>
    <r>
      <rPr>
        <b/>
        <sz val="10"/>
        <color rgb="FFFF0000"/>
        <rFont val="Arial"/>
        <family val="2"/>
      </rPr>
      <t>NEW ITEMS ! Coming soon</t>
    </r>
    <r>
      <rPr>
        <sz val="10"/>
        <rFont val="Arial"/>
        <family val="2"/>
      </rPr>
      <t xml:space="preserve"> !</t>
    </r>
  </si>
  <si>
    <t xml:space="preserve">Revision Date: </t>
  </si>
  <si>
    <t>CS 3/8X2" (blk) Bulk</t>
  </si>
  <si>
    <t>CS 3/8X2" (blk) Pkg</t>
  </si>
  <si>
    <r>
      <t>S22</t>
    </r>
    <r>
      <rPr>
        <b/>
        <sz val="10"/>
        <color rgb="FFFF0000"/>
        <rFont val="Arial"/>
        <family val="2"/>
      </rPr>
      <t>B</t>
    </r>
    <r>
      <rPr>
        <sz val="10"/>
        <rFont val="Arial"/>
        <family val="2"/>
      </rPr>
      <t>02000B</t>
    </r>
  </si>
  <si>
    <r>
      <t>S22</t>
    </r>
    <r>
      <rPr>
        <b/>
        <sz val="10"/>
        <color rgb="FFFF0000"/>
        <rFont val="Arial"/>
        <family val="2"/>
      </rPr>
      <t>B</t>
    </r>
    <r>
      <rPr>
        <sz val="10"/>
        <rFont val="Arial"/>
        <family val="2"/>
      </rPr>
      <t>02000H</t>
    </r>
  </si>
  <si>
    <t xml:space="preserve">CS 3/8X4" (blk) Bulk </t>
  </si>
  <si>
    <t>CS 3/8X4" (blk) Pkg</t>
  </si>
  <si>
    <r>
      <t>S22</t>
    </r>
    <r>
      <rPr>
        <b/>
        <sz val="10"/>
        <color rgb="FFFF0000"/>
        <rFont val="Arial"/>
        <family val="2"/>
      </rPr>
      <t>B</t>
    </r>
    <r>
      <rPr>
        <sz val="10"/>
        <rFont val="Arial"/>
        <family val="2"/>
      </rPr>
      <t>04000B</t>
    </r>
  </si>
  <si>
    <r>
      <t>S22</t>
    </r>
    <r>
      <rPr>
        <b/>
        <sz val="10"/>
        <color rgb="FFFF0000"/>
        <rFont val="Arial"/>
        <family val="2"/>
      </rPr>
      <t>B</t>
    </r>
    <r>
      <rPr>
        <sz val="10"/>
        <rFont val="Arial"/>
        <family val="2"/>
      </rPr>
      <t>04000H</t>
    </r>
  </si>
  <si>
    <r>
      <t>S22</t>
    </r>
    <r>
      <rPr>
        <b/>
        <sz val="10"/>
        <color rgb="FFFF0000"/>
        <rFont val="Arial"/>
        <family val="2"/>
      </rPr>
      <t>B</t>
    </r>
    <r>
      <rPr>
        <sz val="10"/>
        <rFont val="Arial"/>
        <family val="2"/>
      </rPr>
      <t>03125B</t>
    </r>
  </si>
  <si>
    <r>
      <t>S22</t>
    </r>
    <r>
      <rPr>
        <b/>
        <sz val="10"/>
        <color rgb="FFFF0000"/>
        <rFont val="Arial"/>
        <family val="2"/>
      </rPr>
      <t>B</t>
    </r>
    <r>
      <rPr>
        <sz val="10"/>
        <rFont val="Arial"/>
        <family val="2"/>
      </rPr>
      <t>03125H</t>
    </r>
  </si>
  <si>
    <t xml:space="preserve">CS 3/8X3"1/8 (blk) Bulk </t>
  </si>
  <si>
    <t>CS 3/8X3"1/8 (blk) Pkg</t>
  </si>
  <si>
    <t xml:space="preserve">U2 Dual Bit </t>
  </si>
  <si>
    <t>U-Dual Bit T25/T30 X 2" BitsCard</t>
  </si>
  <si>
    <t>B0022530DX</t>
  </si>
  <si>
    <t xml:space="preserve">August </t>
  </si>
  <si>
    <r>
      <t>M10</t>
    </r>
    <r>
      <rPr>
        <b/>
        <sz val="10"/>
        <color rgb="FFFF0000"/>
        <rFont val="Arial"/>
        <family val="2"/>
      </rPr>
      <t>B</t>
    </r>
    <r>
      <rPr>
        <sz val="10"/>
        <rFont val="Arial"/>
        <family val="2"/>
      </rPr>
      <t>01500B</t>
    </r>
  </si>
  <si>
    <r>
      <t>M10</t>
    </r>
    <r>
      <rPr>
        <b/>
        <sz val="10"/>
        <color rgb="FFFF0000"/>
        <rFont val="Arial"/>
        <family val="2"/>
      </rPr>
      <t>B</t>
    </r>
    <r>
      <rPr>
        <sz val="10"/>
        <rFont val="Arial"/>
        <family val="2"/>
      </rPr>
      <t>01500P</t>
    </r>
  </si>
  <si>
    <r>
      <t>M10</t>
    </r>
    <r>
      <rPr>
        <b/>
        <sz val="10"/>
        <color rgb="FFFF0000"/>
        <rFont val="Arial"/>
        <family val="2"/>
      </rPr>
      <t>B</t>
    </r>
    <r>
      <rPr>
        <sz val="10"/>
        <rFont val="Arial"/>
        <family val="2"/>
      </rPr>
      <t>01500H</t>
    </r>
  </si>
  <si>
    <t>S20103500B</t>
  </si>
  <si>
    <t>S20103500H</t>
  </si>
  <si>
    <t>S20103500P</t>
  </si>
  <si>
    <t xml:space="preserve">CS 5/16X3"1/2 Bulk </t>
  </si>
  <si>
    <t xml:space="preserve">CS 5/16X3"1/2 Pkg </t>
  </si>
  <si>
    <t>CS 5/16X3"1/2 Pail</t>
  </si>
  <si>
    <t>SteelSiding White 10X1"1/2 Bulk</t>
  </si>
  <si>
    <t>SteelSiding White 10X1"1/2 Pkg</t>
  </si>
  <si>
    <t>SteelSiding White 10X1"1/2 Pail</t>
  </si>
  <si>
    <t>SteelSiding Black 10X1"1/2 Bulk</t>
  </si>
  <si>
    <t>SteelSiding Black 10X1"1/2 Pkg</t>
  </si>
  <si>
    <t>SteelSiding Black 10X1"1/2 Pail</t>
  </si>
  <si>
    <t xml:space="preserve">CS 10X1" Bulk </t>
  </si>
  <si>
    <t xml:space="preserve">CS 10X1" Pkg </t>
  </si>
  <si>
    <t>CS 10X1" Pail</t>
  </si>
  <si>
    <t>S10101000B</t>
  </si>
  <si>
    <t>S10101000H</t>
  </si>
  <si>
    <t>S10101000P</t>
  </si>
  <si>
    <t>I20102500i</t>
  </si>
  <si>
    <t>316 CS 5/16X2"1/2 CLAMSHELL</t>
  </si>
  <si>
    <t>I20103000i</t>
  </si>
  <si>
    <t>316 CS 5/16X3" CLAMSHELL</t>
  </si>
  <si>
    <t>I20104000i</t>
  </si>
  <si>
    <t>316 CS 5/16X4" CLAMSHELL</t>
  </si>
  <si>
    <t>I20105000i</t>
  </si>
  <si>
    <t>316 CS 5/16X5" CLAMSHELL</t>
  </si>
  <si>
    <t>I20106000i</t>
  </si>
  <si>
    <t>316 CS 5/16X6" CLAMSHELL</t>
  </si>
  <si>
    <t>I22104000i</t>
  </si>
  <si>
    <t>316 CS 3/8X4" CLAMSHELL</t>
  </si>
  <si>
    <t>I22105000i</t>
  </si>
  <si>
    <t>316 CS 3/8X5" CLAMSHELL</t>
  </si>
  <si>
    <t>I22108000i</t>
  </si>
  <si>
    <t>316 CS 3/8X8" BAG</t>
  </si>
  <si>
    <t>312103125B</t>
  </si>
  <si>
    <t>312103125H</t>
  </si>
  <si>
    <t>ICF 12X3"1/8 Bulk</t>
  </si>
  <si>
    <t>ICF 12X3"1/8 Pkg</t>
  </si>
  <si>
    <t>Z00320250X</t>
  </si>
  <si>
    <t>1/4x2-1/4" Magnetic Hex SocketCard</t>
  </si>
  <si>
    <t>2026-August-10</t>
  </si>
  <si>
    <t>October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</si>
</sst>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_(* #,##0.00_);_(* \(#,##0.00\);_(* &quot;-&quot;??_);_(@_)"/>
    <numFmt numFmtId="165" formatCode="#,##0.0000"/>
    <numFmt numFmtId="166" formatCode="&quot;$&quot;#,##0.00"/>
    <numFmt numFmtId="167" formatCode="_(* #,##0_);_(* \(#,##0\);_(* &quot;-&quot;??_);_(@_)"/>
    <numFmt numFmtId="168" formatCode="0.0"/>
    <numFmt numFmtId="169" formatCode="_(* #,##0.000_);_(* \(#,##0.000\);_(* &quot;-&quot;??_);_(@_)"/>
    <numFmt numFmtId="170" formatCode="0.000"/>
    <numFmt numFmtId="171" formatCode="&quot;$&quot;#,##0.0000"/>
    <numFmt numFmtId="172" formatCode="[$-F800]dddd\,\ mmmm\ dd\,\ yyyy"/>
    <numFmt numFmtId="173" formatCode="#,##0.000"/>
  </numFmts>
  <fonts count="32"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i/>
      <sz val="10"/>
      <name val="Arial"/>
      <family val="2"/>
    </font>
    <font>
      <sz val="8"/>
      <name val="Arial"/>
      <family val="2"/>
    </font>
    <font>
      <b/>
      <sz val="10"/>
      <color rgb="FFFF0000"/>
      <name val="Arial"/>
      <family val="2"/>
    </font>
    <font>
      <u/>
      <sz val="10"/>
      <color theme="10"/>
      <name val="Arial"/>
      <family val="2"/>
    </font>
    <font>
      <b/>
      <sz val="10"/>
      <name val="Arial"/>
      <family val="2"/>
    </font>
    <font>
      <b/>
      <sz val="14"/>
      <name val="Arial"/>
      <family val="2"/>
    </font>
    <font>
      <b/>
      <sz val="9"/>
      <color indexed="81"/>
      <name val="Tahoma"/>
      <family val="2"/>
    </font>
    <font>
      <sz val="9"/>
      <color indexed="81"/>
      <name val="Tahoma"/>
      <family val="2"/>
    </font>
    <font>
      <sz val="11"/>
      <color theme="0"/>
      <name val="Calibri"/>
      <family val="2"/>
      <scheme val="minor"/>
    </font>
    <font>
      <b/>
      <sz val="10"/>
      <color rgb="FFFFFFFF"/>
      <name val="Arial"/>
      <family val="2"/>
    </font>
    <font>
      <sz val="10"/>
      <color rgb="FFFF0000"/>
      <name val="Arial"/>
      <family val="2"/>
    </font>
    <font>
      <sz val="9"/>
      <name val="Arial"/>
      <family val="2"/>
    </font>
    <font>
      <b/>
      <sz val="36"/>
      <color rgb="FFFF0000"/>
      <name val="Arial Black"/>
      <family val="2"/>
    </font>
    <font>
      <b/>
      <i/>
      <sz val="12"/>
      <name val="Arial"/>
      <family val="2"/>
    </font>
    <font>
      <b/>
      <i/>
      <sz val="12"/>
      <color rgb="FFFF0000"/>
      <name val="Arial"/>
      <family val="2"/>
    </font>
    <font>
      <i/>
      <sz val="10"/>
      <color rgb="FF0070C0"/>
      <name val="Arial"/>
      <family val="2"/>
    </font>
    <font>
      <b/>
      <i/>
      <sz val="10"/>
      <color rgb="FF0070C0"/>
      <name val="Arial"/>
      <family val="2"/>
    </font>
    <font>
      <b/>
      <i/>
      <sz val="10"/>
      <color rgb="FFFF0000"/>
      <name val="Arial"/>
      <family val="2"/>
    </font>
    <font>
      <b/>
      <u val="double"/>
      <sz val="10"/>
      <name val="Arial"/>
      <family val="2"/>
    </font>
    <font>
      <b/>
      <i/>
      <u val="double"/>
      <sz val="10"/>
      <color rgb="FF0070C0"/>
      <name val="Arial"/>
      <family val="2"/>
    </font>
    <font>
      <i/>
      <sz val="10"/>
      <name val="Arial"/>
      <family val="2"/>
    </font>
    <font>
      <sz val="11"/>
      <name val="Calibri"/>
      <family val="2"/>
      <scheme val="minor"/>
    </font>
    <font>
      <b/>
      <i/>
      <u/>
      <sz val="10"/>
      <color rgb="FFFF0000"/>
      <name val="Arial"/>
      <family val="2"/>
    </font>
    <font>
      <b/>
      <i/>
      <u/>
      <sz val="10"/>
      <color theme="10"/>
      <name val="Arial"/>
      <family val="2"/>
    </font>
    <font>
      <b/>
      <i/>
      <sz val="10"/>
      <color theme="10"/>
      <name val="Arial"/>
      <family val="2"/>
    </font>
    <font>
      <sz val="7"/>
      <name val="Arial"/>
      <family val="2"/>
    </font>
    <font>
      <b/>
      <u/>
      <sz val="10"/>
      <color rgb="FFFF0000"/>
      <name val="Arial"/>
      <family val="2"/>
    </font>
  </fonts>
  <fills count="10">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theme="5" tint="0.39997558519241921"/>
        <bgColor indexed="65"/>
      </patternFill>
    </fill>
    <fill>
      <patternFill patternType="solid">
        <fgColor rgb="FF2F75B5"/>
        <bgColor rgb="FF000000"/>
      </patternFill>
    </fill>
    <fill>
      <patternFill patternType="solid">
        <fgColor rgb="FFFFFF00"/>
        <bgColor rgb="FF000000"/>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CCFF"/>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s>
  <cellStyleXfs count="9">
    <xf numFmtId="0" fontId="0" fillId="0" borderId="0"/>
    <xf numFmtId="164" fontId="1" fillId="0" borderId="0" applyFont="0" applyFill="0" applyBorder="0" applyAlignment="0" applyProtection="0"/>
    <xf numFmtId="0" fontId="2" fillId="0" borderId="0" applyNumberFormat="0" applyFont="0" applyFill="0" applyBorder="0" applyAlignment="0" applyProtection="0"/>
    <xf numFmtId="43" fontId="2" fillId="0" borderId="0" applyNumberFormat="0" applyFont="0" applyFill="0" applyBorder="0" applyAlignment="0" applyProtection="0"/>
    <xf numFmtId="0" fontId="8" fillId="0" borderId="0" applyNumberFormat="0" applyFill="0" applyBorder="0" applyAlignment="0" applyProtection="0"/>
    <xf numFmtId="0" fontId="13" fillId="4" borderId="0" applyNumberFormat="0" applyBorder="0" applyAlignment="0" applyProtection="0"/>
    <xf numFmtId="43" fontId="1" fillId="0" borderId="0" applyFont="0" applyFill="0" applyBorder="0" applyAlignment="0" applyProtection="0"/>
    <xf numFmtId="43" fontId="2" fillId="0" borderId="0" applyNumberFormat="0" applyFont="0" applyFill="0" applyBorder="0" applyAlignment="0" applyProtection="0"/>
    <xf numFmtId="44" fontId="1" fillId="0" borderId="0" applyFont="0" applyFill="0" applyBorder="0" applyAlignment="0" applyProtection="0"/>
  </cellStyleXfs>
  <cellXfs count="203">
    <xf numFmtId="0" fontId="0" fillId="0" borderId="0" xfId="0"/>
    <xf numFmtId="0" fontId="2" fillId="0" borderId="0" xfId="2"/>
    <xf numFmtId="165" fontId="2" fillId="0" borderId="0" xfId="2" applyNumberFormat="1"/>
    <xf numFmtId="2" fontId="1" fillId="0" borderId="0" xfId="3" applyNumberFormat="1" applyFont="1"/>
    <xf numFmtId="0" fontId="2" fillId="0" borderId="0" xfId="2" applyAlignment="1">
      <alignment horizontal="center"/>
    </xf>
    <xf numFmtId="166" fontId="2" fillId="0" borderId="0" xfId="2" applyNumberFormat="1"/>
    <xf numFmtId="0" fontId="2" fillId="0" borderId="0" xfId="2" applyAlignment="1">
      <alignment horizontal="left"/>
    </xf>
    <xf numFmtId="0" fontId="2" fillId="0" borderId="0" xfId="2" applyAlignment="1">
      <alignment horizontal="right"/>
    </xf>
    <xf numFmtId="4" fontId="2" fillId="0" borderId="0" xfId="2" applyNumberFormat="1"/>
    <xf numFmtId="2" fontId="2" fillId="0" borderId="0" xfId="2" applyNumberFormat="1"/>
    <xf numFmtId="0" fontId="2" fillId="2" borderId="0" xfId="2" applyFill="1"/>
    <xf numFmtId="3" fontId="2" fillId="0" borderId="0" xfId="2" applyNumberFormat="1"/>
    <xf numFmtId="1" fontId="2" fillId="0" borderId="0" xfId="2" applyNumberFormat="1" applyAlignment="1">
      <alignment horizontal="left"/>
    </xf>
    <xf numFmtId="0" fontId="2" fillId="3" borderId="0" xfId="2" applyFill="1"/>
    <xf numFmtId="166" fontId="2" fillId="3" borderId="0" xfId="2" applyNumberFormat="1" applyFill="1"/>
    <xf numFmtId="3" fontId="2" fillId="3" borderId="0" xfId="2" applyNumberFormat="1" applyFill="1"/>
    <xf numFmtId="1" fontId="3" fillId="3" borderId="0" xfId="2" applyNumberFormat="1" applyFont="1" applyFill="1" applyAlignment="1">
      <alignment horizontal="left"/>
    </xf>
    <xf numFmtId="165" fontId="2" fillId="0" borderId="0" xfId="2" applyNumberFormat="1" applyAlignment="1">
      <alignment horizontal="right"/>
    </xf>
    <xf numFmtId="167" fontId="2" fillId="0" borderId="0" xfId="1" applyNumberFormat="1" applyFont="1"/>
    <xf numFmtId="0" fontId="3" fillId="3" borderId="0" xfId="2" applyFont="1" applyFill="1" applyAlignment="1">
      <alignment horizontal="left"/>
    </xf>
    <xf numFmtId="0" fontId="2" fillId="0" borderId="0" xfId="2" applyAlignment="1">
      <alignment vertical="center"/>
    </xf>
    <xf numFmtId="2" fontId="5" fillId="0" borderId="1" xfId="2" applyNumberFormat="1" applyFont="1" applyBorder="1" applyAlignment="1">
      <alignment horizontal="center" vertical="center" wrapText="1"/>
    </xf>
    <xf numFmtId="165" fontId="5" fillId="0" borderId="1" xfId="2" applyNumberFormat="1" applyFont="1" applyBorder="1" applyAlignment="1">
      <alignment horizontal="center" vertical="center" wrapText="1"/>
    </xf>
    <xf numFmtId="0" fontId="5" fillId="0" borderId="1" xfId="2" applyFont="1" applyBorder="1" applyAlignment="1">
      <alignment vertical="center"/>
    </xf>
    <xf numFmtId="0" fontId="5" fillId="0" borderId="1" xfId="2" applyFont="1" applyBorder="1" applyAlignment="1">
      <alignment horizontal="left" vertical="center"/>
    </xf>
    <xf numFmtId="0" fontId="7" fillId="0" borderId="0" xfId="2" applyFont="1" applyAlignment="1">
      <alignment horizontal="left"/>
    </xf>
    <xf numFmtId="166" fontId="9" fillId="0" borderId="0" xfId="2" applyNumberFormat="1" applyFont="1"/>
    <xf numFmtId="166" fontId="9" fillId="0" borderId="0" xfId="2" applyNumberFormat="1" applyFont="1" applyAlignment="1">
      <alignment horizontal="left"/>
    </xf>
    <xf numFmtId="0" fontId="5" fillId="0" borderId="0" xfId="2" applyFont="1" applyAlignment="1">
      <alignment horizontal="right"/>
    </xf>
    <xf numFmtId="0" fontId="5" fillId="0" borderId="0" xfId="2" applyFont="1"/>
    <xf numFmtId="0" fontId="6" fillId="0" borderId="0" xfId="2" applyFont="1" applyAlignment="1">
      <alignment horizontal="left"/>
    </xf>
    <xf numFmtId="167" fontId="2" fillId="0" borderId="0" xfId="1" applyNumberFormat="1" applyFont="1" applyAlignment="1">
      <alignment horizontal="center"/>
    </xf>
    <xf numFmtId="167" fontId="5" fillId="0" borderId="1" xfId="1" applyNumberFormat="1" applyFont="1" applyBorder="1" applyAlignment="1">
      <alignment horizontal="center" vertical="center" wrapText="1"/>
    </xf>
    <xf numFmtId="167" fontId="5" fillId="0" borderId="1" xfId="1" applyNumberFormat="1" applyFont="1" applyBorder="1" applyAlignment="1">
      <alignment horizontal="right" vertical="center" wrapText="1"/>
    </xf>
    <xf numFmtId="168" fontId="2" fillId="0" borderId="0" xfId="2" applyNumberFormat="1" applyAlignment="1">
      <alignment horizontal="right"/>
    </xf>
    <xf numFmtId="3" fontId="2" fillId="5" borderId="0" xfId="2" applyNumberFormat="1" applyFill="1"/>
    <xf numFmtId="0" fontId="2" fillId="5" borderId="0" xfId="2" applyFill="1"/>
    <xf numFmtId="1" fontId="14" fillId="5" borderId="0" xfId="2" applyNumberFormat="1" applyFont="1" applyFill="1" applyAlignment="1">
      <alignment horizontal="left"/>
    </xf>
    <xf numFmtId="0" fontId="5" fillId="0" borderId="1" xfId="2" applyFont="1" applyBorder="1" applyAlignment="1">
      <alignment horizontal="center" vertical="center" wrapText="1"/>
    </xf>
    <xf numFmtId="1" fontId="2" fillId="0" borderId="0" xfId="2" applyNumberFormat="1" applyFill="1" applyAlignment="1">
      <alignment horizontal="left"/>
    </xf>
    <xf numFmtId="167" fontId="5" fillId="0" borderId="0" xfId="1" applyNumberFormat="1" applyFont="1" applyBorder="1" applyAlignment="1">
      <alignment horizontal="center" vertical="center" wrapText="1"/>
    </xf>
    <xf numFmtId="0" fontId="2" fillId="6" borderId="0" xfId="2" applyFill="1"/>
    <xf numFmtId="4" fontId="15" fillId="0" borderId="0" xfId="2" applyNumberFormat="1" applyFont="1"/>
    <xf numFmtId="0" fontId="9" fillId="0" borderId="0" xfId="2" applyFont="1" applyAlignment="1">
      <alignment horizontal="center"/>
    </xf>
    <xf numFmtId="0" fontId="3" fillId="3" borderId="0" xfId="2" applyFont="1" applyFill="1" applyAlignment="1">
      <alignment horizontal="center"/>
    </xf>
    <xf numFmtId="0" fontId="9" fillId="0" borderId="2" xfId="2" applyFont="1" applyBorder="1" applyAlignment="1">
      <alignment horizontal="center"/>
    </xf>
    <xf numFmtId="169" fontId="2" fillId="0" borderId="0" xfId="1" applyNumberFormat="1" applyFont="1" applyAlignment="1">
      <alignment horizontal="right"/>
    </xf>
    <xf numFmtId="169" fontId="2" fillId="0" borderId="0" xfId="1" applyNumberFormat="1" applyFont="1"/>
    <xf numFmtId="170" fontId="2" fillId="0" borderId="0" xfId="2" applyNumberFormat="1"/>
    <xf numFmtId="170" fontId="2" fillId="0" borderId="0" xfId="1" applyNumberFormat="1" applyFont="1"/>
    <xf numFmtId="43" fontId="2" fillId="0" borderId="0" xfId="2" applyNumberFormat="1"/>
    <xf numFmtId="169" fontId="5" fillId="0" borderId="1" xfId="1" applyNumberFormat="1" applyFont="1" applyBorder="1" applyAlignment="1">
      <alignment horizontal="center" vertical="center" wrapText="1"/>
    </xf>
    <xf numFmtId="167" fontId="2" fillId="5" borderId="0" xfId="1" applyNumberFormat="1" applyFont="1" applyFill="1" applyAlignment="1">
      <alignment horizontal="right"/>
    </xf>
    <xf numFmtId="0" fontId="2" fillId="5" borderId="0" xfId="2" applyFill="1" applyAlignment="1">
      <alignment horizontal="right"/>
    </xf>
    <xf numFmtId="0" fontId="2" fillId="3" borderId="0" xfId="2" applyFill="1" applyAlignment="1">
      <alignment horizontal="center"/>
    </xf>
    <xf numFmtId="166" fontId="2" fillId="5" borderId="0" xfId="2" applyNumberFormat="1" applyFill="1"/>
    <xf numFmtId="49" fontId="2" fillId="0" borderId="0" xfId="2" applyNumberFormat="1" applyAlignment="1">
      <alignment horizontal="right"/>
    </xf>
    <xf numFmtId="49" fontId="2" fillId="3" borderId="0" xfId="1" applyNumberFormat="1" applyFont="1" applyFill="1" applyAlignment="1">
      <alignment horizontal="center"/>
    </xf>
    <xf numFmtId="0" fontId="2" fillId="0" borderId="0" xfId="2" applyAlignment="1">
      <alignment horizontal="center" vertical="center"/>
    </xf>
    <xf numFmtId="171" fontId="2" fillId="0" borderId="0" xfId="2" applyNumberFormat="1"/>
    <xf numFmtId="0" fontId="16" fillId="0" borderId="0" xfId="2" applyFont="1"/>
    <xf numFmtId="0" fontId="17" fillId="0" borderId="0" xfId="2" applyFont="1" applyAlignment="1">
      <alignment vertical="center"/>
    </xf>
    <xf numFmtId="2" fontId="18" fillId="0" borderId="1" xfId="2" applyNumberFormat="1" applyFont="1" applyBorder="1" applyAlignment="1">
      <alignment horizontal="center" vertical="center" wrapText="1"/>
    </xf>
    <xf numFmtId="0" fontId="2" fillId="0" borderId="0" xfId="2" applyFont="1" applyAlignment="1">
      <alignment horizontal="center"/>
    </xf>
    <xf numFmtId="166" fontId="19" fillId="0" borderId="1" xfId="2" applyNumberFormat="1" applyFont="1" applyBorder="1" applyAlignment="1">
      <alignment horizontal="center" vertical="center"/>
    </xf>
    <xf numFmtId="0" fontId="8" fillId="0" borderId="0" xfId="4" applyAlignment="1">
      <alignment horizontal="left"/>
    </xf>
    <xf numFmtId="1" fontId="14" fillId="5" borderId="0" xfId="2" applyNumberFormat="1" applyFont="1" applyFill="1" applyBorder="1" applyAlignment="1">
      <alignment horizontal="left"/>
    </xf>
    <xf numFmtId="0" fontId="2" fillId="5" borderId="0" xfId="2" applyFont="1" applyFill="1" applyBorder="1"/>
    <xf numFmtId="166" fontId="2" fillId="5" borderId="0" xfId="2" applyNumberFormat="1" applyFont="1" applyFill="1" applyBorder="1"/>
    <xf numFmtId="0" fontId="2" fillId="0" borderId="0" xfId="2" applyFont="1" applyFill="1" applyBorder="1"/>
    <xf numFmtId="1" fontId="2" fillId="0" borderId="0" xfId="2" applyNumberFormat="1" applyFont="1" applyFill="1" applyBorder="1" applyAlignment="1">
      <alignment horizontal="left"/>
    </xf>
    <xf numFmtId="0" fontId="2" fillId="6" borderId="0" xfId="2" applyFont="1" applyFill="1" applyBorder="1"/>
    <xf numFmtId="0" fontId="2" fillId="0" borderId="0" xfId="2" applyFont="1" applyFill="1" applyBorder="1" applyAlignment="1">
      <alignment horizontal="center"/>
    </xf>
    <xf numFmtId="173" fontId="2" fillId="0" borderId="0" xfId="2" applyNumberFormat="1" applyFont="1" applyFill="1" applyBorder="1"/>
    <xf numFmtId="165" fontId="2" fillId="0" borderId="0" xfId="2" applyNumberFormat="1" applyFont="1" applyFill="1" applyBorder="1"/>
    <xf numFmtId="0" fontId="2" fillId="0" borderId="0" xfId="2" applyFont="1" applyFill="1" applyBorder="1" applyAlignment="1">
      <alignment horizontal="right"/>
    </xf>
    <xf numFmtId="0" fontId="2" fillId="0" borderId="0" xfId="2" applyFont="1" applyFill="1" applyBorder="1" applyAlignment="1">
      <alignment horizontal="center" vertical="center"/>
    </xf>
    <xf numFmtId="167" fontId="2" fillId="0" borderId="0" xfId="1" applyNumberFormat="1" applyFont="1" applyFill="1" applyBorder="1" applyAlignment="1">
      <alignment horizontal="center"/>
    </xf>
    <xf numFmtId="168" fontId="2" fillId="0" borderId="0" xfId="2" applyNumberFormat="1" applyFont="1" applyFill="1" applyBorder="1" applyAlignment="1">
      <alignment horizontal="right"/>
    </xf>
    <xf numFmtId="173" fontId="2" fillId="0" borderId="0" xfId="2" applyNumberFormat="1"/>
    <xf numFmtId="17" fontId="2" fillId="0" borderId="0" xfId="2" applyNumberFormat="1" applyAlignment="1">
      <alignment horizontal="right"/>
    </xf>
    <xf numFmtId="0" fontId="10" fillId="0" borderId="0" xfId="2" applyFont="1" applyAlignment="1">
      <alignment horizontal="center"/>
    </xf>
    <xf numFmtId="166" fontId="2" fillId="0" borderId="0" xfId="2" applyNumberFormat="1" applyAlignment="1">
      <alignment horizontal="center"/>
    </xf>
    <xf numFmtId="9" fontId="9" fillId="0" borderId="0" xfId="2" applyNumberFormat="1" applyFont="1"/>
    <xf numFmtId="166" fontId="9" fillId="3" borderId="0" xfId="2" applyNumberFormat="1" applyFont="1" applyFill="1"/>
    <xf numFmtId="166" fontId="20" fillId="0" borderId="0" xfId="2" applyNumberFormat="1" applyFont="1"/>
    <xf numFmtId="9" fontId="20" fillId="0" borderId="0" xfId="2" applyNumberFormat="1" applyFont="1"/>
    <xf numFmtId="0" fontId="21" fillId="0" borderId="0" xfId="2" applyFont="1" applyAlignment="1">
      <alignment horizontal="right"/>
    </xf>
    <xf numFmtId="166" fontId="21" fillId="0" borderId="1" xfId="2" applyNumberFormat="1" applyFont="1" applyBorder="1" applyAlignment="1">
      <alignment horizontal="center" vertical="center" wrapText="1"/>
    </xf>
    <xf numFmtId="166" fontId="20" fillId="3" borderId="0" xfId="2" applyNumberFormat="1" applyFont="1" applyFill="1"/>
    <xf numFmtId="0" fontId="20" fillId="5" borderId="0" xfId="2" applyFont="1" applyFill="1"/>
    <xf numFmtId="0" fontId="20" fillId="3" borderId="0" xfId="2" applyFont="1" applyFill="1"/>
    <xf numFmtId="0" fontId="20" fillId="5" borderId="0" xfId="2" applyFont="1" applyFill="1" applyBorder="1"/>
    <xf numFmtId="166" fontId="23" fillId="0" borderId="0" xfId="2" applyNumberFormat="1" applyFont="1"/>
    <xf numFmtId="166" fontId="24" fillId="0" borderId="0" xfId="2" applyNumberFormat="1" applyFont="1" applyAlignment="1">
      <alignment horizontal="right"/>
    </xf>
    <xf numFmtId="0" fontId="10" fillId="0" borderId="0" xfId="2" applyFont="1" applyAlignment="1"/>
    <xf numFmtId="166" fontId="10" fillId="0" borderId="0" xfId="2" applyNumberFormat="1" applyFont="1" applyAlignment="1"/>
    <xf numFmtId="49" fontId="2" fillId="0" borderId="0" xfId="2" applyNumberFormat="1" applyFill="1" applyAlignment="1"/>
    <xf numFmtId="166" fontId="20" fillId="0" borderId="0" xfId="2" applyNumberFormat="1" applyFont="1" applyFill="1"/>
    <xf numFmtId="172" fontId="2" fillId="0" borderId="0" xfId="2" applyNumberFormat="1" applyFill="1" applyAlignment="1"/>
    <xf numFmtId="9" fontId="9" fillId="0" borderId="0" xfId="2" applyNumberFormat="1" applyFont="1" applyAlignment="1">
      <alignment horizontal="center"/>
    </xf>
    <xf numFmtId="166" fontId="10" fillId="0" borderId="3" xfId="2" applyNumberFormat="1" applyFont="1" applyBorder="1" applyAlignment="1"/>
    <xf numFmtId="166" fontId="20" fillId="0" borderId="3" xfId="2" applyNumberFormat="1" applyFont="1" applyBorder="1"/>
    <xf numFmtId="9" fontId="20" fillId="0" borderId="3" xfId="2" applyNumberFormat="1" applyFont="1" applyBorder="1"/>
    <xf numFmtId="49" fontId="2" fillId="0" borderId="3" xfId="2" applyNumberFormat="1" applyFill="1" applyBorder="1" applyAlignment="1"/>
    <xf numFmtId="166" fontId="20" fillId="0" borderId="3" xfId="2" applyNumberFormat="1" applyFont="1" applyFill="1" applyBorder="1"/>
    <xf numFmtId="172" fontId="2" fillId="0" borderId="3" xfId="2" applyNumberFormat="1" applyFill="1" applyBorder="1" applyAlignment="1"/>
    <xf numFmtId="0" fontId="21" fillId="0" borderId="3" xfId="2" applyFont="1" applyBorder="1" applyAlignment="1">
      <alignment horizontal="right"/>
    </xf>
    <xf numFmtId="166" fontId="21" fillId="0" borderId="4" xfId="2" applyNumberFormat="1" applyFont="1" applyBorder="1" applyAlignment="1">
      <alignment horizontal="center" vertical="center" wrapText="1"/>
    </xf>
    <xf numFmtId="166" fontId="20" fillId="3" borderId="3" xfId="2" applyNumberFormat="1" applyFont="1" applyFill="1" applyBorder="1"/>
    <xf numFmtId="0" fontId="20" fillId="5" borderId="3" xfId="2" applyFont="1" applyFill="1" applyBorder="1"/>
    <xf numFmtId="0" fontId="20" fillId="3" borderId="3" xfId="2" applyFont="1" applyFill="1" applyBorder="1"/>
    <xf numFmtId="166" fontId="5" fillId="0" borderId="1" xfId="2" applyNumberFormat="1" applyFont="1" applyBorder="1" applyAlignment="1">
      <alignment horizontal="center" vertical="center" wrapText="1"/>
    </xf>
    <xf numFmtId="166" fontId="5" fillId="0" borderId="3" xfId="2" applyNumberFormat="1" applyFont="1" applyFill="1" applyBorder="1" applyAlignment="1">
      <alignment horizontal="left"/>
    </xf>
    <xf numFmtId="166" fontId="25" fillId="0" borderId="0" xfId="2" applyNumberFormat="1" applyFont="1" applyFill="1"/>
    <xf numFmtId="0" fontId="2" fillId="0" borderId="0" xfId="2" applyFont="1"/>
    <xf numFmtId="2" fontId="26" fillId="0" borderId="0" xfId="3" applyNumberFormat="1" applyFont="1"/>
    <xf numFmtId="165" fontId="2" fillId="0" borderId="0" xfId="2" applyNumberFormat="1" applyFont="1"/>
    <xf numFmtId="0" fontId="2" fillId="0" borderId="0" xfId="2" applyFont="1" applyAlignment="1">
      <alignment horizontal="right"/>
    </xf>
    <xf numFmtId="1" fontId="0" fillId="0" borderId="0" xfId="0" applyNumberFormat="1" applyAlignment="1">
      <alignment horizontal="left"/>
    </xf>
    <xf numFmtId="166" fontId="25" fillId="0" borderId="0" xfId="2" applyNumberFormat="1" applyFont="1" applyAlignment="1">
      <alignment wrapText="1"/>
    </xf>
    <xf numFmtId="0" fontId="9" fillId="0" borderId="0" xfId="2" applyFont="1" applyAlignment="1">
      <alignment horizontal="left"/>
    </xf>
    <xf numFmtId="166" fontId="2" fillId="7" borderId="5" xfId="2" applyNumberFormat="1" applyFill="1" applyBorder="1" applyAlignment="1">
      <alignment vertical="center"/>
    </xf>
    <xf numFmtId="0" fontId="2" fillId="0" borderId="0" xfId="2" applyAlignment="1">
      <alignment horizontal="center" wrapText="1"/>
    </xf>
    <xf numFmtId="0" fontId="2" fillId="0" borderId="0" xfId="2" applyFont="1" applyAlignment="1">
      <alignment horizontal="center" wrapText="1"/>
    </xf>
    <xf numFmtId="167" fontId="2" fillId="5" borderId="0" xfId="1" applyNumberFormat="1" applyFont="1" applyFill="1" applyAlignment="1">
      <alignment horizontal="center" wrapText="1"/>
    </xf>
    <xf numFmtId="4" fontId="2" fillId="0" borderId="0" xfId="2" applyNumberFormat="1" applyAlignment="1">
      <alignment horizontal="center" wrapText="1"/>
    </xf>
    <xf numFmtId="2" fontId="2" fillId="0" borderId="0" xfId="2" applyNumberFormat="1" applyAlignment="1">
      <alignment horizontal="center" wrapText="1"/>
    </xf>
    <xf numFmtId="4" fontId="4" fillId="0" borderId="0" xfId="2" applyNumberFormat="1" applyFont="1" applyAlignment="1">
      <alignment horizontal="center" wrapText="1"/>
    </xf>
    <xf numFmtId="49" fontId="2" fillId="3" borderId="0" xfId="1" applyNumberFormat="1" applyFont="1" applyFill="1" applyAlignment="1">
      <alignment horizontal="center" wrapText="1"/>
    </xf>
    <xf numFmtId="0" fontId="2" fillId="0" borderId="0" xfId="2" applyFont="1" applyFill="1" applyBorder="1" applyAlignment="1">
      <alignment horizontal="center" wrapText="1"/>
    </xf>
    <xf numFmtId="0" fontId="2" fillId="5" borderId="0" xfId="2" applyFill="1" applyAlignment="1">
      <alignment horizontal="center" wrapText="1"/>
    </xf>
    <xf numFmtId="0" fontId="2" fillId="3" borderId="0" xfId="2" applyFill="1" applyAlignment="1">
      <alignment horizontal="center" wrapText="1"/>
    </xf>
    <xf numFmtId="9" fontId="2" fillId="0" borderId="0" xfId="2" applyNumberFormat="1" applyAlignment="1">
      <alignment horizontal="center"/>
    </xf>
    <xf numFmtId="167" fontId="2" fillId="5" borderId="0" xfId="1" applyNumberFormat="1" applyFont="1" applyFill="1" applyAlignment="1">
      <alignment horizontal="center"/>
    </xf>
    <xf numFmtId="0" fontId="2" fillId="5" borderId="0" xfId="2" applyFill="1" applyAlignment="1">
      <alignment horizontal="center"/>
    </xf>
    <xf numFmtId="0" fontId="10" fillId="0" borderId="0" xfId="2" applyFont="1" applyAlignment="1">
      <alignment horizontal="center" vertical="center"/>
    </xf>
    <xf numFmtId="49" fontId="2" fillId="0" borderId="0" xfId="2" applyNumberFormat="1" applyFill="1" applyAlignment="1">
      <alignment horizontal="center" vertical="center"/>
    </xf>
    <xf numFmtId="0" fontId="2" fillId="0" borderId="0" xfId="2" applyFill="1" applyAlignment="1">
      <alignment horizontal="center" vertical="center"/>
    </xf>
    <xf numFmtId="172" fontId="2" fillId="0" borderId="0" xfId="2" applyNumberFormat="1" applyFill="1" applyAlignment="1">
      <alignment horizontal="center" vertical="center"/>
    </xf>
    <xf numFmtId="0" fontId="2" fillId="0" borderId="0" xfId="2" applyFont="1" applyFill="1" applyAlignment="1">
      <alignment horizontal="center" vertical="center"/>
    </xf>
    <xf numFmtId="167" fontId="2" fillId="5" borderId="0" xfId="1" applyNumberFormat="1" applyFont="1" applyFill="1" applyAlignment="1">
      <alignment horizontal="center" vertical="center"/>
    </xf>
    <xf numFmtId="49" fontId="2" fillId="3" borderId="0" xfId="1" applyNumberFormat="1" applyFont="1" applyFill="1" applyAlignment="1">
      <alignment horizontal="center" vertical="center"/>
    </xf>
    <xf numFmtId="17" fontId="2" fillId="0" borderId="0" xfId="2" applyNumberFormat="1" applyAlignment="1">
      <alignment horizontal="center" vertical="center"/>
    </xf>
    <xf numFmtId="0" fontId="2" fillId="5" borderId="0" xfId="2" applyFill="1" applyAlignment="1">
      <alignment horizontal="center" vertical="center"/>
    </xf>
    <xf numFmtId="0" fontId="2" fillId="3" borderId="0" xfId="2" applyFill="1" applyAlignment="1">
      <alignment horizontal="center" vertical="center"/>
    </xf>
    <xf numFmtId="49" fontId="2" fillId="0" borderId="0" xfId="2" applyNumberFormat="1" applyAlignment="1">
      <alignment horizontal="center" vertical="center"/>
    </xf>
    <xf numFmtId="1" fontId="15" fillId="0" borderId="0" xfId="2" applyNumberFormat="1" applyFont="1" applyAlignment="1">
      <alignment horizontal="left"/>
    </xf>
    <xf numFmtId="0" fontId="15" fillId="0" borderId="0" xfId="2" applyFont="1"/>
    <xf numFmtId="167" fontId="2" fillId="5" borderId="0" xfId="1" applyNumberFormat="1" applyFont="1" applyFill="1"/>
    <xf numFmtId="167" fontId="2" fillId="3" borderId="0" xfId="1" applyNumberFormat="1" applyFont="1" applyFill="1"/>
    <xf numFmtId="167" fontId="2" fillId="0" borderId="0" xfId="1" applyNumberFormat="1" applyFont="1" applyFill="1"/>
    <xf numFmtId="167" fontId="2" fillId="5" borderId="0" xfId="1" applyNumberFormat="1" applyFont="1" applyFill="1" applyBorder="1"/>
    <xf numFmtId="167" fontId="2" fillId="0" borderId="0" xfId="1" applyNumberFormat="1" applyFont="1" applyFill="1" applyBorder="1"/>
    <xf numFmtId="167" fontId="1" fillId="0" borderId="0" xfId="1" applyNumberFormat="1" applyFont="1"/>
    <xf numFmtId="17" fontId="15" fillId="0" borderId="0" xfId="2" applyNumberFormat="1" applyFont="1" applyAlignment="1">
      <alignment horizontal="center"/>
    </xf>
    <xf numFmtId="167" fontId="15" fillId="0" borderId="0" xfId="1" applyNumberFormat="1" applyFont="1"/>
    <xf numFmtId="0" fontId="15" fillId="6" borderId="0" xfId="2" applyFont="1" applyFill="1" applyBorder="1"/>
    <xf numFmtId="166" fontId="15" fillId="0" borderId="0" xfId="2" applyNumberFormat="1" applyFont="1"/>
    <xf numFmtId="0" fontId="15" fillId="2" borderId="0" xfId="2" applyFont="1" applyFill="1"/>
    <xf numFmtId="0" fontId="2" fillId="0" borderId="1" xfId="2" applyBorder="1" applyAlignment="1">
      <alignment horizontal="center" vertical="center" wrapText="1"/>
    </xf>
    <xf numFmtId="0" fontId="6" fillId="0" borderId="0" xfId="2" applyFont="1" applyAlignment="1">
      <alignment horizontal="right"/>
    </xf>
    <xf numFmtId="166" fontId="2" fillId="0" borderId="0" xfId="2" applyNumberFormat="1" applyFont="1"/>
    <xf numFmtId="0" fontId="4" fillId="0" borderId="0" xfId="2" applyFont="1"/>
    <xf numFmtId="3" fontId="4" fillId="0" borderId="0" xfId="2" applyNumberFormat="1" applyFont="1"/>
    <xf numFmtId="0" fontId="4" fillId="2" borderId="0" xfId="2" applyFont="1" applyFill="1"/>
    <xf numFmtId="166" fontId="4" fillId="0" borderId="0" xfId="2" applyNumberFormat="1" applyFont="1"/>
    <xf numFmtId="1" fontId="4" fillId="0" borderId="0" xfId="2" applyNumberFormat="1" applyFont="1" applyAlignment="1">
      <alignment horizontal="left"/>
    </xf>
    <xf numFmtId="167" fontId="4" fillId="0" borderId="0" xfId="1" applyNumberFormat="1" applyFont="1"/>
    <xf numFmtId="0" fontId="15" fillId="0" borderId="0" xfId="2" applyFont="1" applyAlignment="1">
      <alignment horizontal="center"/>
    </xf>
    <xf numFmtId="3" fontId="15" fillId="0" borderId="0" xfId="2" applyNumberFormat="1" applyFont="1"/>
    <xf numFmtId="0" fontId="2" fillId="9" borderId="0" xfId="2" applyFill="1"/>
    <xf numFmtId="1" fontId="2" fillId="8" borderId="0" xfId="2" applyNumberFormat="1" applyFill="1" applyAlignment="1">
      <alignment horizontal="left"/>
    </xf>
    <xf numFmtId="0" fontId="2" fillId="8" borderId="0" xfId="2" applyFill="1"/>
    <xf numFmtId="17" fontId="15" fillId="0" borderId="0" xfId="2" applyNumberFormat="1" applyFont="1" applyAlignment="1">
      <alignment horizontal="center" vertical="center"/>
    </xf>
    <xf numFmtId="167" fontId="15" fillId="0" borderId="0" xfId="1" applyNumberFormat="1" applyFont="1" applyFill="1"/>
    <xf numFmtId="0" fontId="9" fillId="0" borderId="2" xfId="2" applyFont="1" applyBorder="1" applyAlignment="1">
      <alignment horizontal="center" vertical="center"/>
    </xf>
    <xf numFmtId="1" fontId="2" fillId="0" borderId="0" xfId="2" applyNumberFormat="1" applyAlignment="1">
      <alignment vertical="center"/>
    </xf>
    <xf numFmtId="0" fontId="4" fillId="0" borderId="0" xfId="2" applyFont="1" applyAlignment="1">
      <alignment vertical="center" wrapText="1"/>
    </xf>
    <xf numFmtId="3" fontId="4" fillId="0" borderId="0" xfId="2" applyNumberFormat="1" applyFont="1" applyAlignment="1">
      <alignment vertical="center"/>
    </xf>
    <xf numFmtId="0" fontId="4" fillId="2" borderId="0" xfId="2" applyFont="1" applyFill="1" applyAlignment="1">
      <alignment vertical="center"/>
    </xf>
    <xf numFmtId="166" fontId="4" fillId="0" borderId="0" xfId="2" applyNumberFormat="1" applyFont="1" applyAlignment="1">
      <alignment vertical="center"/>
    </xf>
    <xf numFmtId="166" fontId="20" fillId="0" borderId="0" xfId="2" applyNumberFormat="1" applyFont="1" applyAlignment="1">
      <alignment vertical="center"/>
    </xf>
    <xf numFmtId="49" fontId="2" fillId="0" borderId="0" xfId="2" applyNumberFormat="1" applyAlignment="1">
      <alignment vertical="center"/>
    </xf>
    <xf numFmtId="4" fontId="2" fillId="0" borderId="0" xfId="2" applyNumberFormat="1" applyAlignment="1">
      <alignment vertical="center"/>
    </xf>
    <xf numFmtId="2" fontId="1" fillId="0" borderId="0" xfId="3" applyNumberFormat="1" applyFont="1" applyAlignment="1">
      <alignment vertical="center"/>
    </xf>
    <xf numFmtId="165" fontId="2" fillId="0" borderId="0" xfId="2" applyNumberFormat="1" applyAlignment="1">
      <alignment vertical="center"/>
    </xf>
    <xf numFmtId="0" fontId="2" fillId="0" borderId="0" xfId="2" applyAlignment="1">
      <alignment vertical="center" wrapText="1"/>
    </xf>
    <xf numFmtId="0" fontId="2" fillId="0" borderId="0" xfId="2" applyFont="1" applyAlignment="1">
      <alignment vertical="center"/>
    </xf>
    <xf numFmtId="167" fontId="2" fillId="0" borderId="0" xfId="6" applyNumberFormat="1" applyFont="1" applyAlignment="1">
      <alignment vertical="center"/>
    </xf>
    <xf numFmtId="169" fontId="2" fillId="0" borderId="0" xfId="6" applyNumberFormat="1" applyFont="1" applyAlignment="1">
      <alignment vertical="center"/>
    </xf>
    <xf numFmtId="0" fontId="28" fillId="8" borderId="0" xfId="4" applyFont="1" applyFill="1" applyAlignment="1">
      <alignment horizontal="center" vertical="center"/>
    </xf>
    <xf numFmtId="0" fontId="8" fillId="0" borderId="0" xfId="4" applyAlignment="1">
      <alignment horizontal="left"/>
    </xf>
    <xf numFmtId="0" fontId="30" fillId="0" borderId="0" xfId="2" applyFont="1" applyAlignment="1">
      <alignment horizontal="center" wrapText="1"/>
    </xf>
    <xf numFmtId="0" fontId="2" fillId="0" borderId="0" xfId="2" applyAlignment="1">
      <alignment horizontal="center"/>
    </xf>
    <xf numFmtId="49" fontId="2" fillId="2" borderId="0" xfId="2" applyNumberFormat="1" applyFill="1" applyAlignment="1">
      <alignment horizontal="center"/>
    </xf>
    <xf numFmtId="172" fontId="2" fillId="2" borderId="0" xfId="2" applyNumberFormat="1" applyFill="1" applyAlignment="1">
      <alignment horizontal="center"/>
    </xf>
    <xf numFmtId="0" fontId="5" fillId="0" borderId="0" xfId="2" applyFont="1" applyAlignment="1">
      <alignment horizontal="right"/>
    </xf>
    <xf numFmtId="0" fontId="27" fillId="7" borderId="0" xfId="2" applyFont="1" applyFill="1" applyAlignment="1">
      <alignment horizontal="right" vertical="center"/>
    </xf>
    <xf numFmtId="0" fontId="8" fillId="0" borderId="0" xfId="4" applyAlignment="1">
      <alignment horizontal="right"/>
    </xf>
    <xf numFmtId="0" fontId="2" fillId="2" borderId="0" xfId="2" applyFill="1" applyAlignment="1">
      <alignment horizontal="center"/>
    </xf>
    <xf numFmtId="1" fontId="2" fillId="0" borderId="0" xfId="2" applyNumberFormat="1" applyFont="1" applyAlignment="1">
      <alignment horizontal="left"/>
    </xf>
    <xf numFmtId="0" fontId="2" fillId="2" borderId="0" xfId="2" applyFont="1" applyFill="1"/>
  </cellXfs>
  <cellStyles count="9">
    <cellStyle name="60% - Accent2 2" xfId="5" xr:uid="{B20993D0-3BE1-4560-9D4B-9808EAF847B8}"/>
    <cellStyle name="Comma" xfId="1" builtinId="3"/>
    <cellStyle name="Comma 2" xfId="3" xr:uid="{00000000-0005-0000-0000-000001000000}"/>
    <cellStyle name="Comma 2 2" xfId="7" xr:uid="{2B17176B-1CF5-43D2-81BE-F56D79863FC8}"/>
    <cellStyle name="Comma 3" xfId="6" xr:uid="{229C2E59-2984-4B42-B10D-7CEFE44FE052}"/>
    <cellStyle name="Currency 2" xfId="8" xr:uid="{13831440-E6FF-4E0A-B2BB-ED2506D5E06D}"/>
    <cellStyle name="Hyperlink" xfId="4" builtinId="8"/>
    <cellStyle name="Normal" xfId="0" builtinId="0"/>
    <cellStyle name="Normal 2" xfId="2" xr:uid="{00000000-0005-0000-0000-000005000000}"/>
  </cellStyles>
  <dxfs count="1">
    <dxf>
      <font>
        <color rgb="FF006100"/>
      </font>
      <fill>
        <patternFill>
          <bgColor rgb="FFC6EFCE"/>
        </patternFill>
      </fill>
    </dxf>
  </dxfs>
  <tableStyles count="0" defaultTableStyle="TableStyleMedium2" defaultPivotStyle="PivotStyleLight16"/>
  <colors>
    <mruColors>
      <color rgb="FF00CC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385445</xdr:colOff>
      <xdr:row>0</xdr:row>
      <xdr:rowOff>142708</xdr:rowOff>
    </xdr:from>
    <xdr:ext cx="678180" cy="67072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 y="142708"/>
          <a:ext cx="678180" cy="670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55563</xdr:colOff>
      <xdr:row>0</xdr:row>
      <xdr:rowOff>63506</xdr:rowOff>
    </xdr:from>
    <xdr:to>
      <xdr:col>2</xdr:col>
      <xdr:colOff>682626</xdr:colOff>
      <xdr:row>2</xdr:row>
      <xdr:rowOff>5416</xdr:rowOff>
    </xdr:to>
    <xdr:pic>
      <xdr:nvPicPr>
        <xdr:cNvPr id="2" name="Picture 1">
          <a:extLst>
            <a:ext uri="{FF2B5EF4-FFF2-40B4-BE49-F238E27FC236}">
              <a16:creationId xmlns:a16="http://schemas.microsoft.com/office/drawing/2014/main" id="{0492DC22-A765-498C-B6A9-14D3422D5B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55563" y="63506"/>
          <a:ext cx="2071688" cy="36259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2fasteners.com/usd-pricing/" TargetMode="External"/><Relationship Id="rId7" Type="http://schemas.openxmlformats.org/officeDocument/2006/relationships/comments" Target="../comments1.xml"/><Relationship Id="rId2" Type="http://schemas.openxmlformats.org/officeDocument/2006/relationships/hyperlink" Target="https://u2fasteners-my.sharepoint.com/personal/swen_ruhmann_u2fasteners_onmicrosoft_com/Documents/u2%20Fasteners%20-%20Colours.docx?web=1" TargetMode="External"/><Relationship Id="rId1" Type="http://schemas.openxmlformats.org/officeDocument/2006/relationships/hyperlink" Target="mailto:orders@u2fasteners.com"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CCFF"/>
  </sheetPr>
  <dimension ref="A1:BD568"/>
  <sheetViews>
    <sheetView tabSelected="1" zoomScaleNormal="100" workbookViewId="0">
      <selection activeCell="L249" sqref="L249:L252"/>
    </sheetView>
  </sheetViews>
  <sheetFormatPr defaultRowHeight="15" x14ac:dyDescent="0.25"/>
  <cols>
    <col min="1" max="1" width="7.5703125" style="43" bestFit="1" customWidth="1"/>
    <col min="2" max="2" width="14" style="6" customWidth="1"/>
    <col min="3" max="3" width="14.5703125" style="1" customWidth="1"/>
    <col min="4" max="4" width="27.7109375" style="1" customWidth="1"/>
    <col min="5" max="5" width="11.28515625" style="1" customWidth="1"/>
    <col min="6" max="6" width="11.140625" style="1" customWidth="1"/>
    <col min="7" max="7" width="10.5703125" style="26" customWidth="1"/>
    <col min="8" max="8" width="12.42578125" style="5" customWidth="1"/>
    <col min="9" max="9" width="10.5703125" style="85" customWidth="1"/>
    <col min="10" max="10" width="10.7109375" style="85" customWidth="1"/>
    <col min="11" max="11" width="8.85546875" style="58" hidden="1" customWidth="1"/>
    <col min="12" max="12" width="19.28515625" style="4" customWidth="1"/>
    <col min="13" max="13" width="26.140625" style="1" hidden="1" customWidth="1"/>
    <col min="14" max="14" width="11.28515625" style="3" hidden="1" customWidth="1"/>
    <col min="15" max="15" width="16.28515625" style="2" hidden="1" customWidth="1"/>
    <col min="16" max="18" width="8.85546875" style="1" hidden="1" customWidth="1"/>
    <col min="19" max="19" width="11.7109375" style="123" hidden="1" customWidth="1"/>
    <col min="20" max="20" width="23.140625" style="1" hidden="1" customWidth="1"/>
    <col min="21" max="21" width="18" style="63" hidden="1" customWidth="1"/>
    <col min="22" max="22" width="22.7109375" style="1" hidden="1" customWidth="1"/>
    <col min="23" max="23" width="14.42578125" style="31" hidden="1" customWidth="1"/>
    <col min="24" max="24" width="13" style="31" hidden="1" customWidth="1"/>
    <col min="25" max="25" width="19.7109375" style="1" hidden="1" customWidth="1"/>
    <col min="26" max="26" width="14.28515625" style="4" hidden="1" customWidth="1"/>
    <col min="27" max="27" width="13.42578125" style="4" hidden="1" customWidth="1"/>
    <col min="28" max="28" width="16" style="1" hidden="1" customWidth="1"/>
    <col min="29" max="29" width="11.42578125" style="7" hidden="1" customWidth="1"/>
    <col min="30" max="38" width="9.140625" style="1" hidden="1" customWidth="1"/>
    <col min="39" max="39" width="11.5703125" style="1" hidden="1" customWidth="1"/>
    <col min="40" max="40" width="13.140625" style="46" hidden="1" customWidth="1"/>
    <col min="41" max="41" width="9.140625" style="1" hidden="1" customWidth="1"/>
    <col min="42" max="42" width="9.140625" style="47" hidden="1" customWidth="1"/>
    <col min="43" max="43" width="9.140625" style="1" hidden="1" customWidth="1"/>
    <col min="44" max="44" width="10.7109375" style="1" hidden="1" customWidth="1"/>
    <col min="45" max="45" width="10.28515625" style="1" hidden="1" customWidth="1"/>
    <col min="46" max="46" width="9.140625" style="1" hidden="1" customWidth="1"/>
    <col min="47" max="115" width="0" style="1" hidden="1" customWidth="1"/>
    <col min="116" max="255" width="8.85546875" style="1"/>
    <col min="256" max="256" width="14" style="1" customWidth="1"/>
    <col min="257" max="257" width="14.5703125" style="1" customWidth="1"/>
    <col min="258" max="258" width="26.7109375" style="1" customWidth="1"/>
    <col min="259" max="259" width="8.42578125" style="1" customWidth="1"/>
    <col min="260" max="260" width="11.140625" style="1" customWidth="1"/>
    <col min="261" max="261" width="10.5703125" style="1" customWidth="1"/>
    <col min="262" max="262" width="15.28515625" style="1" customWidth="1"/>
    <col min="263" max="263" width="4.28515625" style="1" customWidth="1"/>
    <col min="264" max="264" width="13.7109375" style="1" customWidth="1"/>
    <col min="265" max="269" width="0" style="1" hidden="1" customWidth="1"/>
    <col min="270" max="270" width="14.42578125" style="1" customWidth="1"/>
    <col min="271" max="271" width="19.85546875" style="1" customWidth="1"/>
    <col min="272" max="272" width="19.28515625" style="1" customWidth="1"/>
    <col min="273" max="273" width="14.85546875" style="1" customWidth="1"/>
    <col min="274" max="274" width="18.28515625" style="1" customWidth="1"/>
    <col min="275" max="275" width="12.42578125" style="1" bestFit="1" customWidth="1"/>
    <col min="276" max="276" width="12.42578125" style="1" customWidth="1"/>
    <col min="277" max="277" width="18.85546875" style="1" customWidth="1"/>
    <col min="278" max="278" width="14.140625" style="1" customWidth="1"/>
    <col min="279" max="511" width="8.85546875" style="1"/>
    <col min="512" max="512" width="14" style="1" customWidth="1"/>
    <col min="513" max="513" width="14.5703125" style="1" customWidth="1"/>
    <col min="514" max="514" width="26.7109375" style="1" customWidth="1"/>
    <col min="515" max="515" width="8.42578125" style="1" customWidth="1"/>
    <col min="516" max="516" width="11.140625" style="1" customWidth="1"/>
    <col min="517" max="517" width="10.5703125" style="1" customWidth="1"/>
    <col min="518" max="518" width="15.28515625" style="1" customWidth="1"/>
    <col min="519" max="519" width="4.28515625" style="1" customWidth="1"/>
    <col min="520" max="520" width="13.7109375" style="1" customWidth="1"/>
    <col min="521" max="525" width="0" style="1" hidden="1" customWidth="1"/>
    <col min="526" max="526" width="14.42578125" style="1" customWidth="1"/>
    <col min="527" max="527" width="19.85546875" style="1" customWidth="1"/>
    <col min="528" max="528" width="19.28515625" style="1" customWidth="1"/>
    <col min="529" max="529" width="14.85546875" style="1" customWidth="1"/>
    <col min="530" max="530" width="18.28515625" style="1" customWidth="1"/>
    <col min="531" max="531" width="12.42578125" style="1" bestFit="1" customWidth="1"/>
    <col min="532" max="532" width="12.42578125" style="1" customWidth="1"/>
    <col min="533" max="533" width="18.85546875" style="1" customWidth="1"/>
    <col min="534" max="534" width="14.140625" style="1" customWidth="1"/>
    <col min="535" max="767" width="8.85546875" style="1"/>
    <col min="768" max="768" width="14" style="1" customWidth="1"/>
    <col min="769" max="769" width="14.5703125" style="1" customWidth="1"/>
    <col min="770" max="770" width="26.7109375" style="1" customWidth="1"/>
    <col min="771" max="771" width="8.42578125" style="1" customWidth="1"/>
    <col min="772" max="772" width="11.140625" style="1" customWidth="1"/>
    <col min="773" max="773" width="10.5703125" style="1" customWidth="1"/>
    <col min="774" max="774" width="15.28515625" style="1" customWidth="1"/>
    <col min="775" max="775" width="4.28515625" style="1" customWidth="1"/>
    <col min="776" max="776" width="13.7109375" style="1" customWidth="1"/>
    <col min="777" max="781" width="0" style="1" hidden="1" customWidth="1"/>
    <col min="782" max="782" width="14.42578125" style="1" customWidth="1"/>
    <col min="783" max="783" width="19.85546875" style="1" customWidth="1"/>
    <col min="784" max="784" width="19.28515625" style="1" customWidth="1"/>
    <col min="785" max="785" width="14.85546875" style="1" customWidth="1"/>
    <col min="786" max="786" width="18.28515625" style="1" customWidth="1"/>
    <col min="787" max="787" width="12.42578125" style="1" bestFit="1" customWidth="1"/>
    <col min="788" max="788" width="12.42578125" style="1" customWidth="1"/>
    <col min="789" max="789" width="18.85546875" style="1" customWidth="1"/>
    <col min="790" max="790" width="14.140625" style="1" customWidth="1"/>
    <col min="791" max="1023" width="8.85546875" style="1"/>
    <col min="1024" max="1024" width="14" style="1" customWidth="1"/>
    <col min="1025" max="1025" width="14.5703125" style="1" customWidth="1"/>
    <col min="1026" max="1026" width="26.7109375" style="1" customWidth="1"/>
    <col min="1027" max="1027" width="8.42578125" style="1" customWidth="1"/>
    <col min="1028" max="1028" width="11.140625" style="1" customWidth="1"/>
    <col min="1029" max="1029" width="10.5703125" style="1" customWidth="1"/>
    <col min="1030" max="1030" width="15.28515625" style="1" customWidth="1"/>
    <col min="1031" max="1031" width="4.28515625" style="1" customWidth="1"/>
    <col min="1032" max="1032" width="13.7109375" style="1" customWidth="1"/>
    <col min="1033" max="1037" width="0" style="1" hidden="1" customWidth="1"/>
    <col min="1038" max="1038" width="14.42578125" style="1" customWidth="1"/>
    <col min="1039" max="1039" width="19.85546875" style="1" customWidth="1"/>
    <col min="1040" max="1040" width="19.28515625" style="1" customWidth="1"/>
    <col min="1041" max="1041" width="14.85546875" style="1" customWidth="1"/>
    <col min="1042" max="1042" width="18.28515625" style="1" customWidth="1"/>
    <col min="1043" max="1043" width="12.42578125" style="1" bestFit="1" customWidth="1"/>
    <col min="1044" max="1044" width="12.42578125" style="1" customWidth="1"/>
    <col min="1045" max="1045" width="18.85546875" style="1" customWidth="1"/>
    <col min="1046" max="1046" width="14.140625" style="1" customWidth="1"/>
    <col min="1047" max="1279" width="8.85546875" style="1"/>
    <col min="1280" max="1280" width="14" style="1" customWidth="1"/>
    <col min="1281" max="1281" width="14.5703125" style="1" customWidth="1"/>
    <col min="1282" max="1282" width="26.7109375" style="1" customWidth="1"/>
    <col min="1283" max="1283" width="8.42578125" style="1" customWidth="1"/>
    <col min="1284" max="1284" width="11.140625" style="1" customWidth="1"/>
    <col min="1285" max="1285" width="10.5703125" style="1" customWidth="1"/>
    <col min="1286" max="1286" width="15.28515625" style="1" customWidth="1"/>
    <col min="1287" max="1287" width="4.28515625" style="1" customWidth="1"/>
    <col min="1288" max="1288" width="13.7109375" style="1" customWidth="1"/>
    <col min="1289" max="1293" width="0" style="1" hidden="1" customWidth="1"/>
    <col min="1294" max="1294" width="14.42578125" style="1" customWidth="1"/>
    <col min="1295" max="1295" width="19.85546875" style="1" customWidth="1"/>
    <col min="1296" max="1296" width="19.28515625" style="1" customWidth="1"/>
    <col min="1297" max="1297" width="14.85546875" style="1" customWidth="1"/>
    <col min="1298" max="1298" width="18.28515625" style="1" customWidth="1"/>
    <col min="1299" max="1299" width="12.42578125" style="1" bestFit="1" customWidth="1"/>
    <col min="1300" max="1300" width="12.42578125" style="1" customWidth="1"/>
    <col min="1301" max="1301" width="18.85546875" style="1" customWidth="1"/>
    <col min="1302" max="1302" width="14.140625" style="1" customWidth="1"/>
    <col min="1303" max="1535" width="8.85546875" style="1"/>
    <col min="1536" max="1536" width="14" style="1" customWidth="1"/>
    <col min="1537" max="1537" width="14.5703125" style="1" customWidth="1"/>
    <col min="1538" max="1538" width="26.7109375" style="1" customWidth="1"/>
    <col min="1539" max="1539" width="8.42578125" style="1" customWidth="1"/>
    <col min="1540" max="1540" width="11.140625" style="1" customWidth="1"/>
    <col min="1541" max="1541" width="10.5703125" style="1" customWidth="1"/>
    <col min="1542" max="1542" width="15.28515625" style="1" customWidth="1"/>
    <col min="1543" max="1543" width="4.28515625" style="1" customWidth="1"/>
    <col min="1544" max="1544" width="13.7109375" style="1" customWidth="1"/>
    <col min="1545" max="1549" width="0" style="1" hidden="1" customWidth="1"/>
    <col min="1550" max="1550" width="14.42578125" style="1" customWidth="1"/>
    <col min="1551" max="1551" width="19.85546875" style="1" customWidth="1"/>
    <col min="1552" max="1552" width="19.28515625" style="1" customWidth="1"/>
    <col min="1553" max="1553" width="14.85546875" style="1" customWidth="1"/>
    <col min="1554" max="1554" width="18.28515625" style="1" customWidth="1"/>
    <col min="1555" max="1555" width="12.42578125" style="1" bestFit="1" customWidth="1"/>
    <col min="1556" max="1556" width="12.42578125" style="1" customWidth="1"/>
    <col min="1557" max="1557" width="18.85546875" style="1" customWidth="1"/>
    <col min="1558" max="1558" width="14.140625" style="1" customWidth="1"/>
    <col min="1559" max="1791" width="8.85546875" style="1"/>
    <col min="1792" max="1792" width="14" style="1" customWidth="1"/>
    <col min="1793" max="1793" width="14.5703125" style="1" customWidth="1"/>
    <col min="1794" max="1794" width="26.7109375" style="1" customWidth="1"/>
    <col min="1795" max="1795" width="8.42578125" style="1" customWidth="1"/>
    <col min="1796" max="1796" width="11.140625" style="1" customWidth="1"/>
    <col min="1797" max="1797" width="10.5703125" style="1" customWidth="1"/>
    <col min="1798" max="1798" width="15.28515625" style="1" customWidth="1"/>
    <col min="1799" max="1799" width="4.28515625" style="1" customWidth="1"/>
    <col min="1800" max="1800" width="13.7109375" style="1" customWidth="1"/>
    <col min="1801" max="1805" width="0" style="1" hidden="1" customWidth="1"/>
    <col min="1806" max="1806" width="14.42578125" style="1" customWidth="1"/>
    <col min="1807" max="1807" width="19.85546875" style="1" customWidth="1"/>
    <col min="1808" max="1808" width="19.28515625" style="1" customWidth="1"/>
    <col min="1809" max="1809" width="14.85546875" style="1" customWidth="1"/>
    <col min="1810" max="1810" width="18.28515625" style="1" customWidth="1"/>
    <col min="1811" max="1811" width="12.42578125" style="1" bestFit="1" customWidth="1"/>
    <col min="1812" max="1812" width="12.42578125" style="1" customWidth="1"/>
    <col min="1813" max="1813" width="18.85546875" style="1" customWidth="1"/>
    <col min="1814" max="1814" width="14.140625" style="1" customWidth="1"/>
    <col min="1815" max="2047" width="8.85546875" style="1"/>
    <col min="2048" max="2048" width="14" style="1" customWidth="1"/>
    <col min="2049" max="2049" width="14.5703125" style="1" customWidth="1"/>
    <col min="2050" max="2050" width="26.7109375" style="1" customWidth="1"/>
    <col min="2051" max="2051" width="8.42578125" style="1" customWidth="1"/>
    <col min="2052" max="2052" width="11.140625" style="1" customWidth="1"/>
    <col min="2053" max="2053" width="10.5703125" style="1" customWidth="1"/>
    <col min="2054" max="2054" width="15.28515625" style="1" customWidth="1"/>
    <col min="2055" max="2055" width="4.28515625" style="1" customWidth="1"/>
    <col min="2056" max="2056" width="13.7109375" style="1" customWidth="1"/>
    <col min="2057" max="2061" width="0" style="1" hidden="1" customWidth="1"/>
    <col min="2062" max="2062" width="14.42578125" style="1" customWidth="1"/>
    <col min="2063" max="2063" width="19.85546875" style="1" customWidth="1"/>
    <col min="2064" max="2064" width="19.28515625" style="1" customWidth="1"/>
    <col min="2065" max="2065" width="14.85546875" style="1" customWidth="1"/>
    <col min="2066" max="2066" width="18.28515625" style="1" customWidth="1"/>
    <col min="2067" max="2067" width="12.42578125" style="1" bestFit="1" customWidth="1"/>
    <col min="2068" max="2068" width="12.42578125" style="1" customWidth="1"/>
    <col min="2069" max="2069" width="18.85546875" style="1" customWidth="1"/>
    <col min="2070" max="2070" width="14.140625" style="1" customWidth="1"/>
    <col min="2071" max="2303" width="8.85546875" style="1"/>
    <col min="2304" max="2304" width="14" style="1" customWidth="1"/>
    <col min="2305" max="2305" width="14.5703125" style="1" customWidth="1"/>
    <col min="2306" max="2306" width="26.7109375" style="1" customWidth="1"/>
    <col min="2307" max="2307" width="8.42578125" style="1" customWidth="1"/>
    <col min="2308" max="2308" width="11.140625" style="1" customWidth="1"/>
    <col min="2309" max="2309" width="10.5703125" style="1" customWidth="1"/>
    <col min="2310" max="2310" width="15.28515625" style="1" customWidth="1"/>
    <col min="2311" max="2311" width="4.28515625" style="1" customWidth="1"/>
    <col min="2312" max="2312" width="13.7109375" style="1" customWidth="1"/>
    <col min="2313" max="2317" width="0" style="1" hidden="1" customWidth="1"/>
    <col min="2318" max="2318" width="14.42578125" style="1" customWidth="1"/>
    <col min="2319" max="2319" width="19.85546875" style="1" customWidth="1"/>
    <col min="2320" max="2320" width="19.28515625" style="1" customWidth="1"/>
    <col min="2321" max="2321" width="14.85546875" style="1" customWidth="1"/>
    <col min="2322" max="2322" width="18.28515625" style="1" customWidth="1"/>
    <col min="2323" max="2323" width="12.42578125" style="1" bestFit="1" customWidth="1"/>
    <col min="2324" max="2324" width="12.42578125" style="1" customWidth="1"/>
    <col min="2325" max="2325" width="18.85546875" style="1" customWidth="1"/>
    <col min="2326" max="2326" width="14.140625" style="1" customWidth="1"/>
    <col min="2327" max="2559" width="8.85546875" style="1"/>
    <col min="2560" max="2560" width="14" style="1" customWidth="1"/>
    <col min="2561" max="2561" width="14.5703125" style="1" customWidth="1"/>
    <col min="2562" max="2562" width="26.7109375" style="1" customWidth="1"/>
    <col min="2563" max="2563" width="8.42578125" style="1" customWidth="1"/>
    <col min="2564" max="2564" width="11.140625" style="1" customWidth="1"/>
    <col min="2565" max="2565" width="10.5703125" style="1" customWidth="1"/>
    <col min="2566" max="2566" width="15.28515625" style="1" customWidth="1"/>
    <col min="2567" max="2567" width="4.28515625" style="1" customWidth="1"/>
    <col min="2568" max="2568" width="13.7109375" style="1" customWidth="1"/>
    <col min="2569" max="2573" width="0" style="1" hidden="1" customWidth="1"/>
    <col min="2574" max="2574" width="14.42578125" style="1" customWidth="1"/>
    <col min="2575" max="2575" width="19.85546875" style="1" customWidth="1"/>
    <col min="2576" max="2576" width="19.28515625" style="1" customWidth="1"/>
    <col min="2577" max="2577" width="14.85546875" style="1" customWidth="1"/>
    <col min="2578" max="2578" width="18.28515625" style="1" customWidth="1"/>
    <col min="2579" max="2579" width="12.42578125" style="1" bestFit="1" customWidth="1"/>
    <col min="2580" max="2580" width="12.42578125" style="1" customWidth="1"/>
    <col min="2581" max="2581" width="18.85546875" style="1" customWidth="1"/>
    <col min="2582" max="2582" width="14.140625" style="1" customWidth="1"/>
    <col min="2583" max="2815" width="8.85546875" style="1"/>
    <col min="2816" max="2816" width="14" style="1" customWidth="1"/>
    <col min="2817" max="2817" width="14.5703125" style="1" customWidth="1"/>
    <col min="2818" max="2818" width="26.7109375" style="1" customWidth="1"/>
    <col min="2819" max="2819" width="8.42578125" style="1" customWidth="1"/>
    <col min="2820" max="2820" width="11.140625" style="1" customWidth="1"/>
    <col min="2821" max="2821" width="10.5703125" style="1" customWidth="1"/>
    <col min="2822" max="2822" width="15.28515625" style="1" customWidth="1"/>
    <col min="2823" max="2823" width="4.28515625" style="1" customWidth="1"/>
    <col min="2824" max="2824" width="13.7109375" style="1" customWidth="1"/>
    <col min="2825" max="2829" width="0" style="1" hidden="1" customWidth="1"/>
    <col min="2830" max="2830" width="14.42578125" style="1" customWidth="1"/>
    <col min="2831" max="2831" width="19.85546875" style="1" customWidth="1"/>
    <col min="2832" max="2832" width="19.28515625" style="1" customWidth="1"/>
    <col min="2833" max="2833" width="14.85546875" style="1" customWidth="1"/>
    <col min="2834" max="2834" width="18.28515625" style="1" customWidth="1"/>
    <col min="2835" max="2835" width="12.42578125" style="1" bestFit="1" customWidth="1"/>
    <col min="2836" max="2836" width="12.42578125" style="1" customWidth="1"/>
    <col min="2837" max="2837" width="18.85546875" style="1" customWidth="1"/>
    <col min="2838" max="2838" width="14.140625" style="1" customWidth="1"/>
    <col min="2839" max="3071" width="8.85546875" style="1"/>
    <col min="3072" max="3072" width="14" style="1" customWidth="1"/>
    <col min="3073" max="3073" width="14.5703125" style="1" customWidth="1"/>
    <col min="3074" max="3074" width="26.7109375" style="1" customWidth="1"/>
    <col min="3075" max="3075" width="8.42578125" style="1" customWidth="1"/>
    <col min="3076" max="3076" width="11.140625" style="1" customWidth="1"/>
    <col min="3077" max="3077" width="10.5703125" style="1" customWidth="1"/>
    <col min="3078" max="3078" width="15.28515625" style="1" customWidth="1"/>
    <col min="3079" max="3079" width="4.28515625" style="1" customWidth="1"/>
    <col min="3080" max="3080" width="13.7109375" style="1" customWidth="1"/>
    <col min="3081" max="3085" width="0" style="1" hidden="1" customWidth="1"/>
    <col min="3086" max="3086" width="14.42578125" style="1" customWidth="1"/>
    <col min="3087" max="3087" width="19.85546875" style="1" customWidth="1"/>
    <col min="3088" max="3088" width="19.28515625" style="1" customWidth="1"/>
    <col min="3089" max="3089" width="14.85546875" style="1" customWidth="1"/>
    <col min="3090" max="3090" width="18.28515625" style="1" customWidth="1"/>
    <col min="3091" max="3091" width="12.42578125" style="1" bestFit="1" customWidth="1"/>
    <col min="3092" max="3092" width="12.42578125" style="1" customWidth="1"/>
    <col min="3093" max="3093" width="18.85546875" style="1" customWidth="1"/>
    <col min="3094" max="3094" width="14.140625" style="1" customWidth="1"/>
    <col min="3095" max="3327" width="8.85546875" style="1"/>
    <col min="3328" max="3328" width="14" style="1" customWidth="1"/>
    <col min="3329" max="3329" width="14.5703125" style="1" customWidth="1"/>
    <col min="3330" max="3330" width="26.7109375" style="1" customWidth="1"/>
    <col min="3331" max="3331" width="8.42578125" style="1" customWidth="1"/>
    <col min="3332" max="3332" width="11.140625" style="1" customWidth="1"/>
    <col min="3333" max="3333" width="10.5703125" style="1" customWidth="1"/>
    <col min="3334" max="3334" width="15.28515625" style="1" customWidth="1"/>
    <col min="3335" max="3335" width="4.28515625" style="1" customWidth="1"/>
    <col min="3336" max="3336" width="13.7109375" style="1" customWidth="1"/>
    <col min="3337" max="3341" width="0" style="1" hidden="1" customWidth="1"/>
    <col min="3342" max="3342" width="14.42578125" style="1" customWidth="1"/>
    <col min="3343" max="3343" width="19.85546875" style="1" customWidth="1"/>
    <col min="3344" max="3344" width="19.28515625" style="1" customWidth="1"/>
    <col min="3345" max="3345" width="14.85546875" style="1" customWidth="1"/>
    <col min="3346" max="3346" width="18.28515625" style="1" customWidth="1"/>
    <col min="3347" max="3347" width="12.42578125" style="1" bestFit="1" customWidth="1"/>
    <col min="3348" max="3348" width="12.42578125" style="1" customWidth="1"/>
    <col min="3349" max="3349" width="18.85546875" style="1" customWidth="1"/>
    <col min="3350" max="3350" width="14.140625" style="1" customWidth="1"/>
    <col min="3351" max="3583" width="8.85546875" style="1"/>
    <col min="3584" max="3584" width="14" style="1" customWidth="1"/>
    <col min="3585" max="3585" width="14.5703125" style="1" customWidth="1"/>
    <col min="3586" max="3586" width="26.7109375" style="1" customWidth="1"/>
    <col min="3587" max="3587" width="8.42578125" style="1" customWidth="1"/>
    <col min="3588" max="3588" width="11.140625" style="1" customWidth="1"/>
    <col min="3589" max="3589" width="10.5703125" style="1" customWidth="1"/>
    <col min="3590" max="3590" width="15.28515625" style="1" customWidth="1"/>
    <col min="3591" max="3591" width="4.28515625" style="1" customWidth="1"/>
    <col min="3592" max="3592" width="13.7109375" style="1" customWidth="1"/>
    <col min="3593" max="3597" width="0" style="1" hidden="1" customWidth="1"/>
    <col min="3598" max="3598" width="14.42578125" style="1" customWidth="1"/>
    <col min="3599" max="3599" width="19.85546875" style="1" customWidth="1"/>
    <col min="3600" max="3600" width="19.28515625" style="1" customWidth="1"/>
    <col min="3601" max="3601" width="14.85546875" style="1" customWidth="1"/>
    <col min="3602" max="3602" width="18.28515625" style="1" customWidth="1"/>
    <col min="3603" max="3603" width="12.42578125" style="1" bestFit="1" customWidth="1"/>
    <col min="3604" max="3604" width="12.42578125" style="1" customWidth="1"/>
    <col min="3605" max="3605" width="18.85546875" style="1" customWidth="1"/>
    <col min="3606" max="3606" width="14.140625" style="1" customWidth="1"/>
    <col min="3607" max="3839" width="8.85546875" style="1"/>
    <col min="3840" max="3840" width="14" style="1" customWidth="1"/>
    <col min="3841" max="3841" width="14.5703125" style="1" customWidth="1"/>
    <col min="3842" max="3842" width="26.7109375" style="1" customWidth="1"/>
    <col min="3843" max="3843" width="8.42578125" style="1" customWidth="1"/>
    <col min="3844" max="3844" width="11.140625" style="1" customWidth="1"/>
    <col min="3845" max="3845" width="10.5703125" style="1" customWidth="1"/>
    <col min="3846" max="3846" width="15.28515625" style="1" customWidth="1"/>
    <col min="3847" max="3847" width="4.28515625" style="1" customWidth="1"/>
    <col min="3848" max="3848" width="13.7109375" style="1" customWidth="1"/>
    <col min="3849" max="3853" width="0" style="1" hidden="1" customWidth="1"/>
    <col min="3854" max="3854" width="14.42578125" style="1" customWidth="1"/>
    <col min="3855" max="3855" width="19.85546875" style="1" customWidth="1"/>
    <col min="3856" max="3856" width="19.28515625" style="1" customWidth="1"/>
    <col min="3857" max="3857" width="14.85546875" style="1" customWidth="1"/>
    <col min="3858" max="3858" width="18.28515625" style="1" customWidth="1"/>
    <col min="3859" max="3859" width="12.42578125" style="1" bestFit="1" customWidth="1"/>
    <col min="3860" max="3860" width="12.42578125" style="1" customWidth="1"/>
    <col min="3861" max="3861" width="18.85546875" style="1" customWidth="1"/>
    <col min="3862" max="3862" width="14.140625" style="1" customWidth="1"/>
    <col min="3863" max="4095" width="8.85546875" style="1"/>
    <col min="4096" max="4096" width="14" style="1" customWidth="1"/>
    <col min="4097" max="4097" width="14.5703125" style="1" customWidth="1"/>
    <col min="4098" max="4098" width="26.7109375" style="1" customWidth="1"/>
    <col min="4099" max="4099" width="8.42578125" style="1" customWidth="1"/>
    <col min="4100" max="4100" width="11.140625" style="1" customWidth="1"/>
    <col min="4101" max="4101" width="10.5703125" style="1" customWidth="1"/>
    <col min="4102" max="4102" width="15.28515625" style="1" customWidth="1"/>
    <col min="4103" max="4103" width="4.28515625" style="1" customWidth="1"/>
    <col min="4104" max="4104" width="13.7109375" style="1" customWidth="1"/>
    <col min="4105" max="4109" width="0" style="1" hidden="1" customWidth="1"/>
    <col min="4110" max="4110" width="14.42578125" style="1" customWidth="1"/>
    <col min="4111" max="4111" width="19.85546875" style="1" customWidth="1"/>
    <col min="4112" max="4112" width="19.28515625" style="1" customWidth="1"/>
    <col min="4113" max="4113" width="14.85546875" style="1" customWidth="1"/>
    <col min="4114" max="4114" width="18.28515625" style="1" customWidth="1"/>
    <col min="4115" max="4115" width="12.42578125" style="1" bestFit="1" customWidth="1"/>
    <col min="4116" max="4116" width="12.42578125" style="1" customWidth="1"/>
    <col min="4117" max="4117" width="18.85546875" style="1" customWidth="1"/>
    <col min="4118" max="4118" width="14.140625" style="1" customWidth="1"/>
    <col min="4119" max="4351" width="8.85546875" style="1"/>
    <col min="4352" max="4352" width="14" style="1" customWidth="1"/>
    <col min="4353" max="4353" width="14.5703125" style="1" customWidth="1"/>
    <col min="4354" max="4354" width="26.7109375" style="1" customWidth="1"/>
    <col min="4355" max="4355" width="8.42578125" style="1" customWidth="1"/>
    <col min="4356" max="4356" width="11.140625" style="1" customWidth="1"/>
    <col min="4357" max="4357" width="10.5703125" style="1" customWidth="1"/>
    <col min="4358" max="4358" width="15.28515625" style="1" customWidth="1"/>
    <col min="4359" max="4359" width="4.28515625" style="1" customWidth="1"/>
    <col min="4360" max="4360" width="13.7109375" style="1" customWidth="1"/>
    <col min="4361" max="4365" width="0" style="1" hidden="1" customWidth="1"/>
    <col min="4366" max="4366" width="14.42578125" style="1" customWidth="1"/>
    <col min="4367" max="4367" width="19.85546875" style="1" customWidth="1"/>
    <col min="4368" max="4368" width="19.28515625" style="1" customWidth="1"/>
    <col min="4369" max="4369" width="14.85546875" style="1" customWidth="1"/>
    <col min="4370" max="4370" width="18.28515625" style="1" customWidth="1"/>
    <col min="4371" max="4371" width="12.42578125" style="1" bestFit="1" customWidth="1"/>
    <col min="4372" max="4372" width="12.42578125" style="1" customWidth="1"/>
    <col min="4373" max="4373" width="18.85546875" style="1" customWidth="1"/>
    <col min="4374" max="4374" width="14.140625" style="1" customWidth="1"/>
    <col min="4375" max="4607" width="8.85546875" style="1"/>
    <col min="4608" max="4608" width="14" style="1" customWidth="1"/>
    <col min="4609" max="4609" width="14.5703125" style="1" customWidth="1"/>
    <col min="4610" max="4610" width="26.7109375" style="1" customWidth="1"/>
    <col min="4611" max="4611" width="8.42578125" style="1" customWidth="1"/>
    <col min="4612" max="4612" width="11.140625" style="1" customWidth="1"/>
    <col min="4613" max="4613" width="10.5703125" style="1" customWidth="1"/>
    <col min="4614" max="4614" width="15.28515625" style="1" customWidth="1"/>
    <col min="4615" max="4615" width="4.28515625" style="1" customWidth="1"/>
    <col min="4616" max="4616" width="13.7109375" style="1" customWidth="1"/>
    <col min="4617" max="4621" width="0" style="1" hidden="1" customWidth="1"/>
    <col min="4622" max="4622" width="14.42578125" style="1" customWidth="1"/>
    <col min="4623" max="4623" width="19.85546875" style="1" customWidth="1"/>
    <col min="4624" max="4624" width="19.28515625" style="1" customWidth="1"/>
    <col min="4625" max="4625" width="14.85546875" style="1" customWidth="1"/>
    <col min="4626" max="4626" width="18.28515625" style="1" customWidth="1"/>
    <col min="4627" max="4627" width="12.42578125" style="1" bestFit="1" customWidth="1"/>
    <col min="4628" max="4628" width="12.42578125" style="1" customWidth="1"/>
    <col min="4629" max="4629" width="18.85546875" style="1" customWidth="1"/>
    <col min="4630" max="4630" width="14.140625" style="1" customWidth="1"/>
    <col min="4631" max="4863" width="8.85546875" style="1"/>
    <col min="4864" max="4864" width="14" style="1" customWidth="1"/>
    <col min="4865" max="4865" width="14.5703125" style="1" customWidth="1"/>
    <col min="4866" max="4866" width="26.7109375" style="1" customWidth="1"/>
    <col min="4867" max="4867" width="8.42578125" style="1" customWidth="1"/>
    <col min="4868" max="4868" width="11.140625" style="1" customWidth="1"/>
    <col min="4869" max="4869" width="10.5703125" style="1" customWidth="1"/>
    <col min="4870" max="4870" width="15.28515625" style="1" customWidth="1"/>
    <col min="4871" max="4871" width="4.28515625" style="1" customWidth="1"/>
    <col min="4872" max="4872" width="13.7109375" style="1" customWidth="1"/>
    <col min="4873" max="4877" width="0" style="1" hidden="1" customWidth="1"/>
    <col min="4878" max="4878" width="14.42578125" style="1" customWidth="1"/>
    <col min="4879" max="4879" width="19.85546875" style="1" customWidth="1"/>
    <col min="4880" max="4880" width="19.28515625" style="1" customWidth="1"/>
    <col min="4881" max="4881" width="14.85546875" style="1" customWidth="1"/>
    <col min="4882" max="4882" width="18.28515625" style="1" customWidth="1"/>
    <col min="4883" max="4883" width="12.42578125" style="1" bestFit="1" customWidth="1"/>
    <col min="4884" max="4884" width="12.42578125" style="1" customWidth="1"/>
    <col min="4885" max="4885" width="18.85546875" style="1" customWidth="1"/>
    <col min="4886" max="4886" width="14.140625" style="1" customWidth="1"/>
    <col min="4887" max="5119" width="8.85546875" style="1"/>
    <col min="5120" max="5120" width="14" style="1" customWidth="1"/>
    <col min="5121" max="5121" width="14.5703125" style="1" customWidth="1"/>
    <col min="5122" max="5122" width="26.7109375" style="1" customWidth="1"/>
    <col min="5123" max="5123" width="8.42578125" style="1" customWidth="1"/>
    <col min="5124" max="5124" width="11.140625" style="1" customWidth="1"/>
    <col min="5125" max="5125" width="10.5703125" style="1" customWidth="1"/>
    <col min="5126" max="5126" width="15.28515625" style="1" customWidth="1"/>
    <col min="5127" max="5127" width="4.28515625" style="1" customWidth="1"/>
    <col min="5128" max="5128" width="13.7109375" style="1" customWidth="1"/>
    <col min="5129" max="5133" width="0" style="1" hidden="1" customWidth="1"/>
    <col min="5134" max="5134" width="14.42578125" style="1" customWidth="1"/>
    <col min="5135" max="5135" width="19.85546875" style="1" customWidth="1"/>
    <col min="5136" max="5136" width="19.28515625" style="1" customWidth="1"/>
    <col min="5137" max="5137" width="14.85546875" style="1" customWidth="1"/>
    <col min="5138" max="5138" width="18.28515625" style="1" customWidth="1"/>
    <col min="5139" max="5139" width="12.42578125" style="1" bestFit="1" customWidth="1"/>
    <col min="5140" max="5140" width="12.42578125" style="1" customWidth="1"/>
    <col min="5141" max="5141" width="18.85546875" style="1" customWidth="1"/>
    <col min="5142" max="5142" width="14.140625" style="1" customWidth="1"/>
    <col min="5143" max="5375" width="8.85546875" style="1"/>
    <col min="5376" max="5376" width="14" style="1" customWidth="1"/>
    <col min="5377" max="5377" width="14.5703125" style="1" customWidth="1"/>
    <col min="5378" max="5378" width="26.7109375" style="1" customWidth="1"/>
    <col min="5379" max="5379" width="8.42578125" style="1" customWidth="1"/>
    <col min="5380" max="5380" width="11.140625" style="1" customWidth="1"/>
    <col min="5381" max="5381" width="10.5703125" style="1" customWidth="1"/>
    <col min="5382" max="5382" width="15.28515625" style="1" customWidth="1"/>
    <col min="5383" max="5383" width="4.28515625" style="1" customWidth="1"/>
    <col min="5384" max="5384" width="13.7109375" style="1" customWidth="1"/>
    <col min="5385" max="5389" width="0" style="1" hidden="1" customWidth="1"/>
    <col min="5390" max="5390" width="14.42578125" style="1" customWidth="1"/>
    <col min="5391" max="5391" width="19.85546875" style="1" customWidth="1"/>
    <col min="5392" max="5392" width="19.28515625" style="1" customWidth="1"/>
    <col min="5393" max="5393" width="14.85546875" style="1" customWidth="1"/>
    <col min="5394" max="5394" width="18.28515625" style="1" customWidth="1"/>
    <col min="5395" max="5395" width="12.42578125" style="1" bestFit="1" customWidth="1"/>
    <col min="5396" max="5396" width="12.42578125" style="1" customWidth="1"/>
    <col min="5397" max="5397" width="18.85546875" style="1" customWidth="1"/>
    <col min="5398" max="5398" width="14.140625" style="1" customWidth="1"/>
    <col min="5399" max="5631" width="8.85546875" style="1"/>
    <col min="5632" max="5632" width="14" style="1" customWidth="1"/>
    <col min="5633" max="5633" width="14.5703125" style="1" customWidth="1"/>
    <col min="5634" max="5634" width="26.7109375" style="1" customWidth="1"/>
    <col min="5635" max="5635" width="8.42578125" style="1" customWidth="1"/>
    <col min="5636" max="5636" width="11.140625" style="1" customWidth="1"/>
    <col min="5637" max="5637" width="10.5703125" style="1" customWidth="1"/>
    <col min="5638" max="5638" width="15.28515625" style="1" customWidth="1"/>
    <col min="5639" max="5639" width="4.28515625" style="1" customWidth="1"/>
    <col min="5640" max="5640" width="13.7109375" style="1" customWidth="1"/>
    <col min="5641" max="5645" width="0" style="1" hidden="1" customWidth="1"/>
    <col min="5646" max="5646" width="14.42578125" style="1" customWidth="1"/>
    <col min="5647" max="5647" width="19.85546875" style="1" customWidth="1"/>
    <col min="5648" max="5648" width="19.28515625" style="1" customWidth="1"/>
    <col min="5649" max="5649" width="14.85546875" style="1" customWidth="1"/>
    <col min="5650" max="5650" width="18.28515625" style="1" customWidth="1"/>
    <col min="5651" max="5651" width="12.42578125" style="1" bestFit="1" customWidth="1"/>
    <col min="5652" max="5652" width="12.42578125" style="1" customWidth="1"/>
    <col min="5653" max="5653" width="18.85546875" style="1" customWidth="1"/>
    <col min="5654" max="5654" width="14.140625" style="1" customWidth="1"/>
    <col min="5655" max="5887" width="8.85546875" style="1"/>
    <col min="5888" max="5888" width="14" style="1" customWidth="1"/>
    <col min="5889" max="5889" width="14.5703125" style="1" customWidth="1"/>
    <col min="5890" max="5890" width="26.7109375" style="1" customWidth="1"/>
    <col min="5891" max="5891" width="8.42578125" style="1" customWidth="1"/>
    <col min="5892" max="5892" width="11.140625" style="1" customWidth="1"/>
    <col min="5893" max="5893" width="10.5703125" style="1" customWidth="1"/>
    <col min="5894" max="5894" width="15.28515625" style="1" customWidth="1"/>
    <col min="5895" max="5895" width="4.28515625" style="1" customWidth="1"/>
    <col min="5896" max="5896" width="13.7109375" style="1" customWidth="1"/>
    <col min="5897" max="5901" width="0" style="1" hidden="1" customWidth="1"/>
    <col min="5902" max="5902" width="14.42578125" style="1" customWidth="1"/>
    <col min="5903" max="5903" width="19.85546875" style="1" customWidth="1"/>
    <col min="5904" max="5904" width="19.28515625" style="1" customWidth="1"/>
    <col min="5905" max="5905" width="14.85546875" style="1" customWidth="1"/>
    <col min="5906" max="5906" width="18.28515625" style="1" customWidth="1"/>
    <col min="5907" max="5907" width="12.42578125" style="1" bestFit="1" customWidth="1"/>
    <col min="5908" max="5908" width="12.42578125" style="1" customWidth="1"/>
    <col min="5909" max="5909" width="18.85546875" style="1" customWidth="1"/>
    <col min="5910" max="5910" width="14.140625" style="1" customWidth="1"/>
    <col min="5911" max="6143" width="8.85546875" style="1"/>
    <col min="6144" max="6144" width="14" style="1" customWidth="1"/>
    <col min="6145" max="6145" width="14.5703125" style="1" customWidth="1"/>
    <col min="6146" max="6146" width="26.7109375" style="1" customWidth="1"/>
    <col min="6147" max="6147" width="8.42578125" style="1" customWidth="1"/>
    <col min="6148" max="6148" width="11.140625" style="1" customWidth="1"/>
    <col min="6149" max="6149" width="10.5703125" style="1" customWidth="1"/>
    <col min="6150" max="6150" width="15.28515625" style="1" customWidth="1"/>
    <col min="6151" max="6151" width="4.28515625" style="1" customWidth="1"/>
    <col min="6152" max="6152" width="13.7109375" style="1" customWidth="1"/>
    <col min="6153" max="6157" width="0" style="1" hidden="1" customWidth="1"/>
    <col min="6158" max="6158" width="14.42578125" style="1" customWidth="1"/>
    <col min="6159" max="6159" width="19.85546875" style="1" customWidth="1"/>
    <col min="6160" max="6160" width="19.28515625" style="1" customWidth="1"/>
    <col min="6161" max="6161" width="14.85546875" style="1" customWidth="1"/>
    <col min="6162" max="6162" width="18.28515625" style="1" customWidth="1"/>
    <col min="6163" max="6163" width="12.42578125" style="1" bestFit="1" customWidth="1"/>
    <col min="6164" max="6164" width="12.42578125" style="1" customWidth="1"/>
    <col min="6165" max="6165" width="18.85546875" style="1" customWidth="1"/>
    <col min="6166" max="6166" width="14.140625" style="1" customWidth="1"/>
    <col min="6167" max="6399" width="8.85546875" style="1"/>
    <col min="6400" max="6400" width="14" style="1" customWidth="1"/>
    <col min="6401" max="6401" width="14.5703125" style="1" customWidth="1"/>
    <col min="6402" max="6402" width="26.7109375" style="1" customWidth="1"/>
    <col min="6403" max="6403" width="8.42578125" style="1" customWidth="1"/>
    <col min="6404" max="6404" width="11.140625" style="1" customWidth="1"/>
    <col min="6405" max="6405" width="10.5703125" style="1" customWidth="1"/>
    <col min="6406" max="6406" width="15.28515625" style="1" customWidth="1"/>
    <col min="6407" max="6407" width="4.28515625" style="1" customWidth="1"/>
    <col min="6408" max="6408" width="13.7109375" style="1" customWidth="1"/>
    <col min="6409" max="6413" width="0" style="1" hidden="1" customWidth="1"/>
    <col min="6414" max="6414" width="14.42578125" style="1" customWidth="1"/>
    <col min="6415" max="6415" width="19.85546875" style="1" customWidth="1"/>
    <col min="6416" max="6416" width="19.28515625" style="1" customWidth="1"/>
    <col min="6417" max="6417" width="14.85546875" style="1" customWidth="1"/>
    <col min="6418" max="6418" width="18.28515625" style="1" customWidth="1"/>
    <col min="6419" max="6419" width="12.42578125" style="1" bestFit="1" customWidth="1"/>
    <col min="6420" max="6420" width="12.42578125" style="1" customWidth="1"/>
    <col min="6421" max="6421" width="18.85546875" style="1" customWidth="1"/>
    <col min="6422" max="6422" width="14.140625" style="1" customWidth="1"/>
    <col min="6423" max="6655" width="8.85546875" style="1"/>
    <col min="6656" max="6656" width="14" style="1" customWidth="1"/>
    <col min="6657" max="6657" width="14.5703125" style="1" customWidth="1"/>
    <col min="6658" max="6658" width="26.7109375" style="1" customWidth="1"/>
    <col min="6659" max="6659" width="8.42578125" style="1" customWidth="1"/>
    <col min="6660" max="6660" width="11.140625" style="1" customWidth="1"/>
    <col min="6661" max="6661" width="10.5703125" style="1" customWidth="1"/>
    <col min="6662" max="6662" width="15.28515625" style="1" customWidth="1"/>
    <col min="6663" max="6663" width="4.28515625" style="1" customWidth="1"/>
    <col min="6664" max="6664" width="13.7109375" style="1" customWidth="1"/>
    <col min="6665" max="6669" width="0" style="1" hidden="1" customWidth="1"/>
    <col min="6670" max="6670" width="14.42578125" style="1" customWidth="1"/>
    <col min="6671" max="6671" width="19.85546875" style="1" customWidth="1"/>
    <col min="6672" max="6672" width="19.28515625" style="1" customWidth="1"/>
    <col min="6673" max="6673" width="14.85546875" style="1" customWidth="1"/>
    <col min="6674" max="6674" width="18.28515625" style="1" customWidth="1"/>
    <col min="6675" max="6675" width="12.42578125" style="1" bestFit="1" customWidth="1"/>
    <col min="6676" max="6676" width="12.42578125" style="1" customWidth="1"/>
    <col min="6677" max="6677" width="18.85546875" style="1" customWidth="1"/>
    <col min="6678" max="6678" width="14.140625" style="1" customWidth="1"/>
    <col min="6679" max="6911" width="8.85546875" style="1"/>
    <col min="6912" max="6912" width="14" style="1" customWidth="1"/>
    <col min="6913" max="6913" width="14.5703125" style="1" customWidth="1"/>
    <col min="6914" max="6914" width="26.7109375" style="1" customWidth="1"/>
    <col min="6915" max="6915" width="8.42578125" style="1" customWidth="1"/>
    <col min="6916" max="6916" width="11.140625" style="1" customWidth="1"/>
    <col min="6917" max="6917" width="10.5703125" style="1" customWidth="1"/>
    <col min="6918" max="6918" width="15.28515625" style="1" customWidth="1"/>
    <col min="6919" max="6919" width="4.28515625" style="1" customWidth="1"/>
    <col min="6920" max="6920" width="13.7109375" style="1" customWidth="1"/>
    <col min="6921" max="6925" width="0" style="1" hidden="1" customWidth="1"/>
    <col min="6926" max="6926" width="14.42578125" style="1" customWidth="1"/>
    <col min="6927" max="6927" width="19.85546875" style="1" customWidth="1"/>
    <col min="6928" max="6928" width="19.28515625" style="1" customWidth="1"/>
    <col min="6929" max="6929" width="14.85546875" style="1" customWidth="1"/>
    <col min="6930" max="6930" width="18.28515625" style="1" customWidth="1"/>
    <col min="6931" max="6931" width="12.42578125" style="1" bestFit="1" customWidth="1"/>
    <col min="6932" max="6932" width="12.42578125" style="1" customWidth="1"/>
    <col min="6933" max="6933" width="18.85546875" style="1" customWidth="1"/>
    <col min="6934" max="6934" width="14.140625" style="1" customWidth="1"/>
    <col min="6935" max="7167" width="8.85546875" style="1"/>
    <col min="7168" max="7168" width="14" style="1" customWidth="1"/>
    <col min="7169" max="7169" width="14.5703125" style="1" customWidth="1"/>
    <col min="7170" max="7170" width="26.7109375" style="1" customWidth="1"/>
    <col min="7171" max="7171" width="8.42578125" style="1" customWidth="1"/>
    <col min="7172" max="7172" width="11.140625" style="1" customWidth="1"/>
    <col min="7173" max="7173" width="10.5703125" style="1" customWidth="1"/>
    <col min="7174" max="7174" width="15.28515625" style="1" customWidth="1"/>
    <col min="7175" max="7175" width="4.28515625" style="1" customWidth="1"/>
    <col min="7176" max="7176" width="13.7109375" style="1" customWidth="1"/>
    <col min="7177" max="7181" width="0" style="1" hidden="1" customWidth="1"/>
    <col min="7182" max="7182" width="14.42578125" style="1" customWidth="1"/>
    <col min="7183" max="7183" width="19.85546875" style="1" customWidth="1"/>
    <col min="7184" max="7184" width="19.28515625" style="1" customWidth="1"/>
    <col min="7185" max="7185" width="14.85546875" style="1" customWidth="1"/>
    <col min="7186" max="7186" width="18.28515625" style="1" customWidth="1"/>
    <col min="7187" max="7187" width="12.42578125" style="1" bestFit="1" customWidth="1"/>
    <col min="7188" max="7188" width="12.42578125" style="1" customWidth="1"/>
    <col min="7189" max="7189" width="18.85546875" style="1" customWidth="1"/>
    <col min="7190" max="7190" width="14.140625" style="1" customWidth="1"/>
    <col min="7191" max="7423" width="8.85546875" style="1"/>
    <col min="7424" max="7424" width="14" style="1" customWidth="1"/>
    <col min="7425" max="7425" width="14.5703125" style="1" customWidth="1"/>
    <col min="7426" max="7426" width="26.7109375" style="1" customWidth="1"/>
    <col min="7427" max="7427" width="8.42578125" style="1" customWidth="1"/>
    <col min="7428" max="7428" width="11.140625" style="1" customWidth="1"/>
    <col min="7429" max="7429" width="10.5703125" style="1" customWidth="1"/>
    <col min="7430" max="7430" width="15.28515625" style="1" customWidth="1"/>
    <col min="7431" max="7431" width="4.28515625" style="1" customWidth="1"/>
    <col min="7432" max="7432" width="13.7109375" style="1" customWidth="1"/>
    <col min="7433" max="7437" width="0" style="1" hidden="1" customWidth="1"/>
    <col min="7438" max="7438" width="14.42578125" style="1" customWidth="1"/>
    <col min="7439" max="7439" width="19.85546875" style="1" customWidth="1"/>
    <col min="7440" max="7440" width="19.28515625" style="1" customWidth="1"/>
    <col min="7441" max="7441" width="14.85546875" style="1" customWidth="1"/>
    <col min="7442" max="7442" width="18.28515625" style="1" customWidth="1"/>
    <col min="7443" max="7443" width="12.42578125" style="1" bestFit="1" customWidth="1"/>
    <col min="7444" max="7444" width="12.42578125" style="1" customWidth="1"/>
    <col min="7445" max="7445" width="18.85546875" style="1" customWidth="1"/>
    <col min="7446" max="7446" width="14.140625" style="1" customWidth="1"/>
    <col min="7447" max="7679" width="8.85546875" style="1"/>
    <col min="7680" max="7680" width="14" style="1" customWidth="1"/>
    <col min="7681" max="7681" width="14.5703125" style="1" customWidth="1"/>
    <col min="7682" max="7682" width="26.7109375" style="1" customWidth="1"/>
    <col min="7683" max="7683" width="8.42578125" style="1" customWidth="1"/>
    <col min="7684" max="7684" width="11.140625" style="1" customWidth="1"/>
    <col min="7685" max="7685" width="10.5703125" style="1" customWidth="1"/>
    <col min="7686" max="7686" width="15.28515625" style="1" customWidth="1"/>
    <col min="7687" max="7687" width="4.28515625" style="1" customWidth="1"/>
    <col min="7688" max="7688" width="13.7109375" style="1" customWidth="1"/>
    <col min="7689" max="7693" width="0" style="1" hidden="1" customWidth="1"/>
    <col min="7694" max="7694" width="14.42578125" style="1" customWidth="1"/>
    <col min="7695" max="7695" width="19.85546875" style="1" customWidth="1"/>
    <col min="7696" max="7696" width="19.28515625" style="1" customWidth="1"/>
    <col min="7697" max="7697" width="14.85546875" style="1" customWidth="1"/>
    <col min="7698" max="7698" width="18.28515625" style="1" customWidth="1"/>
    <col min="7699" max="7699" width="12.42578125" style="1" bestFit="1" customWidth="1"/>
    <col min="7700" max="7700" width="12.42578125" style="1" customWidth="1"/>
    <col min="7701" max="7701" width="18.85546875" style="1" customWidth="1"/>
    <col min="7702" max="7702" width="14.140625" style="1" customWidth="1"/>
    <col min="7703" max="7935" width="8.85546875" style="1"/>
    <col min="7936" max="7936" width="14" style="1" customWidth="1"/>
    <col min="7937" max="7937" width="14.5703125" style="1" customWidth="1"/>
    <col min="7938" max="7938" width="26.7109375" style="1" customWidth="1"/>
    <col min="7939" max="7939" width="8.42578125" style="1" customWidth="1"/>
    <col min="7940" max="7940" width="11.140625" style="1" customWidth="1"/>
    <col min="7941" max="7941" width="10.5703125" style="1" customWidth="1"/>
    <col min="7942" max="7942" width="15.28515625" style="1" customWidth="1"/>
    <col min="7943" max="7943" width="4.28515625" style="1" customWidth="1"/>
    <col min="7944" max="7944" width="13.7109375" style="1" customWidth="1"/>
    <col min="7945" max="7949" width="0" style="1" hidden="1" customWidth="1"/>
    <col min="7950" max="7950" width="14.42578125" style="1" customWidth="1"/>
    <col min="7951" max="7951" width="19.85546875" style="1" customWidth="1"/>
    <col min="7952" max="7952" width="19.28515625" style="1" customWidth="1"/>
    <col min="7953" max="7953" width="14.85546875" style="1" customWidth="1"/>
    <col min="7954" max="7954" width="18.28515625" style="1" customWidth="1"/>
    <col min="7955" max="7955" width="12.42578125" style="1" bestFit="1" customWidth="1"/>
    <col min="7956" max="7956" width="12.42578125" style="1" customWidth="1"/>
    <col min="7957" max="7957" width="18.85546875" style="1" customWidth="1"/>
    <col min="7958" max="7958" width="14.140625" style="1" customWidth="1"/>
    <col min="7959" max="8191" width="8.85546875" style="1"/>
    <col min="8192" max="8192" width="14" style="1" customWidth="1"/>
    <col min="8193" max="8193" width="14.5703125" style="1" customWidth="1"/>
    <col min="8194" max="8194" width="26.7109375" style="1" customWidth="1"/>
    <col min="8195" max="8195" width="8.42578125" style="1" customWidth="1"/>
    <col min="8196" max="8196" width="11.140625" style="1" customWidth="1"/>
    <col min="8197" max="8197" width="10.5703125" style="1" customWidth="1"/>
    <col min="8198" max="8198" width="15.28515625" style="1" customWidth="1"/>
    <col min="8199" max="8199" width="4.28515625" style="1" customWidth="1"/>
    <col min="8200" max="8200" width="13.7109375" style="1" customWidth="1"/>
    <col min="8201" max="8205" width="0" style="1" hidden="1" customWidth="1"/>
    <col min="8206" max="8206" width="14.42578125" style="1" customWidth="1"/>
    <col min="8207" max="8207" width="19.85546875" style="1" customWidth="1"/>
    <col min="8208" max="8208" width="19.28515625" style="1" customWidth="1"/>
    <col min="8209" max="8209" width="14.85546875" style="1" customWidth="1"/>
    <col min="8210" max="8210" width="18.28515625" style="1" customWidth="1"/>
    <col min="8211" max="8211" width="12.42578125" style="1" bestFit="1" customWidth="1"/>
    <col min="8212" max="8212" width="12.42578125" style="1" customWidth="1"/>
    <col min="8213" max="8213" width="18.85546875" style="1" customWidth="1"/>
    <col min="8214" max="8214" width="14.140625" style="1" customWidth="1"/>
    <col min="8215" max="8447" width="8.85546875" style="1"/>
    <col min="8448" max="8448" width="14" style="1" customWidth="1"/>
    <col min="8449" max="8449" width="14.5703125" style="1" customWidth="1"/>
    <col min="8450" max="8450" width="26.7109375" style="1" customWidth="1"/>
    <col min="8451" max="8451" width="8.42578125" style="1" customWidth="1"/>
    <col min="8452" max="8452" width="11.140625" style="1" customWidth="1"/>
    <col min="8453" max="8453" width="10.5703125" style="1" customWidth="1"/>
    <col min="8454" max="8454" width="15.28515625" style="1" customWidth="1"/>
    <col min="8455" max="8455" width="4.28515625" style="1" customWidth="1"/>
    <col min="8456" max="8456" width="13.7109375" style="1" customWidth="1"/>
    <col min="8457" max="8461" width="0" style="1" hidden="1" customWidth="1"/>
    <col min="8462" max="8462" width="14.42578125" style="1" customWidth="1"/>
    <col min="8463" max="8463" width="19.85546875" style="1" customWidth="1"/>
    <col min="8464" max="8464" width="19.28515625" style="1" customWidth="1"/>
    <col min="8465" max="8465" width="14.85546875" style="1" customWidth="1"/>
    <col min="8466" max="8466" width="18.28515625" style="1" customWidth="1"/>
    <col min="8467" max="8467" width="12.42578125" style="1" bestFit="1" customWidth="1"/>
    <col min="8468" max="8468" width="12.42578125" style="1" customWidth="1"/>
    <col min="8469" max="8469" width="18.85546875" style="1" customWidth="1"/>
    <col min="8470" max="8470" width="14.140625" style="1" customWidth="1"/>
    <col min="8471" max="8703" width="8.85546875" style="1"/>
    <col min="8704" max="8704" width="14" style="1" customWidth="1"/>
    <col min="8705" max="8705" width="14.5703125" style="1" customWidth="1"/>
    <col min="8706" max="8706" width="26.7109375" style="1" customWidth="1"/>
    <col min="8707" max="8707" width="8.42578125" style="1" customWidth="1"/>
    <col min="8708" max="8708" width="11.140625" style="1" customWidth="1"/>
    <col min="8709" max="8709" width="10.5703125" style="1" customWidth="1"/>
    <col min="8710" max="8710" width="15.28515625" style="1" customWidth="1"/>
    <col min="8711" max="8711" width="4.28515625" style="1" customWidth="1"/>
    <col min="8712" max="8712" width="13.7109375" style="1" customWidth="1"/>
    <col min="8713" max="8717" width="0" style="1" hidden="1" customWidth="1"/>
    <col min="8718" max="8718" width="14.42578125" style="1" customWidth="1"/>
    <col min="8719" max="8719" width="19.85546875" style="1" customWidth="1"/>
    <col min="8720" max="8720" width="19.28515625" style="1" customWidth="1"/>
    <col min="8721" max="8721" width="14.85546875" style="1" customWidth="1"/>
    <col min="8722" max="8722" width="18.28515625" style="1" customWidth="1"/>
    <col min="8723" max="8723" width="12.42578125" style="1" bestFit="1" customWidth="1"/>
    <col min="8724" max="8724" width="12.42578125" style="1" customWidth="1"/>
    <col min="8725" max="8725" width="18.85546875" style="1" customWidth="1"/>
    <col min="8726" max="8726" width="14.140625" style="1" customWidth="1"/>
    <col min="8727" max="8959" width="8.85546875" style="1"/>
    <col min="8960" max="8960" width="14" style="1" customWidth="1"/>
    <col min="8961" max="8961" width="14.5703125" style="1" customWidth="1"/>
    <col min="8962" max="8962" width="26.7109375" style="1" customWidth="1"/>
    <col min="8963" max="8963" width="8.42578125" style="1" customWidth="1"/>
    <col min="8964" max="8964" width="11.140625" style="1" customWidth="1"/>
    <col min="8965" max="8965" width="10.5703125" style="1" customWidth="1"/>
    <col min="8966" max="8966" width="15.28515625" style="1" customWidth="1"/>
    <col min="8967" max="8967" width="4.28515625" style="1" customWidth="1"/>
    <col min="8968" max="8968" width="13.7109375" style="1" customWidth="1"/>
    <col min="8969" max="8973" width="0" style="1" hidden="1" customWidth="1"/>
    <col min="8974" max="8974" width="14.42578125" style="1" customWidth="1"/>
    <col min="8975" max="8975" width="19.85546875" style="1" customWidth="1"/>
    <col min="8976" max="8976" width="19.28515625" style="1" customWidth="1"/>
    <col min="8977" max="8977" width="14.85546875" style="1" customWidth="1"/>
    <col min="8978" max="8978" width="18.28515625" style="1" customWidth="1"/>
    <col min="8979" max="8979" width="12.42578125" style="1" bestFit="1" customWidth="1"/>
    <col min="8980" max="8980" width="12.42578125" style="1" customWidth="1"/>
    <col min="8981" max="8981" width="18.85546875" style="1" customWidth="1"/>
    <col min="8982" max="8982" width="14.140625" style="1" customWidth="1"/>
    <col min="8983" max="9215" width="8.85546875" style="1"/>
    <col min="9216" max="9216" width="14" style="1" customWidth="1"/>
    <col min="9217" max="9217" width="14.5703125" style="1" customWidth="1"/>
    <col min="9218" max="9218" width="26.7109375" style="1" customWidth="1"/>
    <col min="9219" max="9219" width="8.42578125" style="1" customWidth="1"/>
    <col min="9220" max="9220" width="11.140625" style="1" customWidth="1"/>
    <col min="9221" max="9221" width="10.5703125" style="1" customWidth="1"/>
    <col min="9222" max="9222" width="15.28515625" style="1" customWidth="1"/>
    <col min="9223" max="9223" width="4.28515625" style="1" customWidth="1"/>
    <col min="9224" max="9224" width="13.7109375" style="1" customWidth="1"/>
    <col min="9225" max="9229" width="0" style="1" hidden="1" customWidth="1"/>
    <col min="9230" max="9230" width="14.42578125" style="1" customWidth="1"/>
    <col min="9231" max="9231" width="19.85546875" style="1" customWidth="1"/>
    <col min="9232" max="9232" width="19.28515625" style="1" customWidth="1"/>
    <col min="9233" max="9233" width="14.85546875" style="1" customWidth="1"/>
    <col min="9234" max="9234" width="18.28515625" style="1" customWidth="1"/>
    <col min="9235" max="9235" width="12.42578125" style="1" bestFit="1" customWidth="1"/>
    <col min="9236" max="9236" width="12.42578125" style="1" customWidth="1"/>
    <col min="9237" max="9237" width="18.85546875" style="1" customWidth="1"/>
    <col min="9238" max="9238" width="14.140625" style="1" customWidth="1"/>
    <col min="9239" max="9471" width="8.85546875" style="1"/>
    <col min="9472" max="9472" width="14" style="1" customWidth="1"/>
    <col min="9473" max="9473" width="14.5703125" style="1" customWidth="1"/>
    <col min="9474" max="9474" width="26.7109375" style="1" customWidth="1"/>
    <col min="9475" max="9475" width="8.42578125" style="1" customWidth="1"/>
    <col min="9476" max="9476" width="11.140625" style="1" customWidth="1"/>
    <col min="9477" max="9477" width="10.5703125" style="1" customWidth="1"/>
    <col min="9478" max="9478" width="15.28515625" style="1" customWidth="1"/>
    <col min="9479" max="9479" width="4.28515625" style="1" customWidth="1"/>
    <col min="9480" max="9480" width="13.7109375" style="1" customWidth="1"/>
    <col min="9481" max="9485" width="0" style="1" hidden="1" customWidth="1"/>
    <col min="9486" max="9486" width="14.42578125" style="1" customWidth="1"/>
    <col min="9487" max="9487" width="19.85546875" style="1" customWidth="1"/>
    <col min="9488" max="9488" width="19.28515625" style="1" customWidth="1"/>
    <col min="9489" max="9489" width="14.85546875" style="1" customWidth="1"/>
    <col min="9490" max="9490" width="18.28515625" style="1" customWidth="1"/>
    <col min="9491" max="9491" width="12.42578125" style="1" bestFit="1" customWidth="1"/>
    <col min="9492" max="9492" width="12.42578125" style="1" customWidth="1"/>
    <col min="9493" max="9493" width="18.85546875" style="1" customWidth="1"/>
    <col min="9494" max="9494" width="14.140625" style="1" customWidth="1"/>
    <col min="9495" max="9727" width="8.85546875" style="1"/>
    <col min="9728" max="9728" width="14" style="1" customWidth="1"/>
    <col min="9729" max="9729" width="14.5703125" style="1" customWidth="1"/>
    <col min="9730" max="9730" width="26.7109375" style="1" customWidth="1"/>
    <col min="9731" max="9731" width="8.42578125" style="1" customWidth="1"/>
    <col min="9732" max="9732" width="11.140625" style="1" customWidth="1"/>
    <col min="9733" max="9733" width="10.5703125" style="1" customWidth="1"/>
    <col min="9734" max="9734" width="15.28515625" style="1" customWidth="1"/>
    <col min="9735" max="9735" width="4.28515625" style="1" customWidth="1"/>
    <col min="9736" max="9736" width="13.7109375" style="1" customWidth="1"/>
    <col min="9737" max="9741" width="0" style="1" hidden="1" customWidth="1"/>
    <col min="9742" max="9742" width="14.42578125" style="1" customWidth="1"/>
    <col min="9743" max="9743" width="19.85546875" style="1" customWidth="1"/>
    <col min="9744" max="9744" width="19.28515625" style="1" customWidth="1"/>
    <col min="9745" max="9745" width="14.85546875" style="1" customWidth="1"/>
    <col min="9746" max="9746" width="18.28515625" style="1" customWidth="1"/>
    <col min="9747" max="9747" width="12.42578125" style="1" bestFit="1" customWidth="1"/>
    <col min="9748" max="9748" width="12.42578125" style="1" customWidth="1"/>
    <col min="9749" max="9749" width="18.85546875" style="1" customWidth="1"/>
    <col min="9750" max="9750" width="14.140625" style="1" customWidth="1"/>
    <col min="9751" max="9983" width="8.85546875" style="1"/>
    <col min="9984" max="9984" width="14" style="1" customWidth="1"/>
    <col min="9985" max="9985" width="14.5703125" style="1" customWidth="1"/>
    <col min="9986" max="9986" width="26.7109375" style="1" customWidth="1"/>
    <col min="9987" max="9987" width="8.42578125" style="1" customWidth="1"/>
    <col min="9988" max="9988" width="11.140625" style="1" customWidth="1"/>
    <col min="9989" max="9989" width="10.5703125" style="1" customWidth="1"/>
    <col min="9990" max="9990" width="15.28515625" style="1" customWidth="1"/>
    <col min="9991" max="9991" width="4.28515625" style="1" customWidth="1"/>
    <col min="9992" max="9992" width="13.7109375" style="1" customWidth="1"/>
    <col min="9993" max="9997" width="0" style="1" hidden="1" customWidth="1"/>
    <col min="9998" max="9998" width="14.42578125" style="1" customWidth="1"/>
    <col min="9999" max="9999" width="19.85546875" style="1" customWidth="1"/>
    <col min="10000" max="10000" width="19.28515625" style="1" customWidth="1"/>
    <col min="10001" max="10001" width="14.85546875" style="1" customWidth="1"/>
    <col min="10002" max="10002" width="18.28515625" style="1" customWidth="1"/>
    <col min="10003" max="10003" width="12.42578125" style="1" bestFit="1" customWidth="1"/>
    <col min="10004" max="10004" width="12.42578125" style="1" customWidth="1"/>
    <col min="10005" max="10005" width="18.85546875" style="1" customWidth="1"/>
    <col min="10006" max="10006" width="14.140625" style="1" customWidth="1"/>
    <col min="10007" max="10239" width="8.85546875" style="1"/>
    <col min="10240" max="10240" width="14" style="1" customWidth="1"/>
    <col min="10241" max="10241" width="14.5703125" style="1" customWidth="1"/>
    <col min="10242" max="10242" width="26.7109375" style="1" customWidth="1"/>
    <col min="10243" max="10243" width="8.42578125" style="1" customWidth="1"/>
    <col min="10244" max="10244" width="11.140625" style="1" customWidth="1"/>
    <col min="10245" max="10245" width="10.5703125" style="1" customWidth="1"/>
    <col min="10246" max="10246" width="15.28515625" style="1" customWidth="1"/>
    <col min="10247" max="10247" width="4.28515625" style="1" customWidth="1"/>
    <col min="10248" max="10248" width="13.7109375" style="1" customWidth="1"/>
    <col min="10249" max="10253" width="0" style="1" hidden="1" customWidth="1"/>
    <col min="10254" max="10254" width="14.42578125" style="1" customWidth="1"/>
    <col min="10255" max="10255" width="19.85546875" style="1" customWidth="1"/>
    <col min="10256" max="10256" width="19.28515625" style="1" customWidth="1"/>
    <col min="10257" max="10257" width="14.85546875" style="1" customWidth="1"/>
    <col min="10258" max="10258" width="18.28515625" style="1" customWidth="1"/>
    <col min="10259" max="10259" width="12.42578125" style="1" bestFit="1" customWidth="1"/>
    <col min="10260" max="10260" width="12.42578125" style="1" customWidth="1"/>
    <col min="10261" max="10261" width="18.85546875" style="1" customWidth="1"/>
    <col min="10262" max="10262" width="14.140625" style="1" customWidth="1"/>
    <col min="10263" max="10495" width="8.85546875" style="1"/>
    <col min="10496" max="10496" width="14" style="1" customWidth="1"/>
    <col min="10497" max="10497" width="14.5703125" style="1" customWidth="1"/>
    <col min="10498" max="10498" width="26.7109375" style="1" customWidth="1"/>
    <col min="10499" max="10499" width="8.42578125" style="1" customWidth="1"/>
    <col min="10500" max="10500" width="11.140625" style="1" customWidth="1"/>
    <col min="10501" max="10501" width="10.5703125" style="1" customWidth="1"/>
    <col min="10502" max="10502" width="15.28515625" style="1" customWidth="1"/>
    <col min="10503" max="10503" width="4.28515625" style="1" customWidth="1"/>
    <col min="10504" max="10504" width="13.7109375" style="1" customWidth="1"/>
    <col min="10505" max="10509" width="0" style="1" hidden="1" customWidth="1"/>
    <col min="10510" max="10510" width="14.42578125" style="1" customWidth="1"/>
    <col min="10511" max="10511" width="19.85546875" style="1" customWidth="1"/>
    <col min="10512" max="10512" width="19.28515625" style="1" customWidth="1"/>
    <col min="10513" max="10513" width="14.85546875" style="1" customWidth="1"/>
    <col min="10514" max="10514" width="18.28515625" style="1" customWidth="1"/>
    <col min="10515" max="10515" width="12.42578125" style="1" bestFit="1" customWidth="1"/>
    <col min="10516" max="10516" width="12.42578125" style="1" customWidth="1"/>
    <col min="10517" max="10517" width="18.85546875" style="1" customWidth="1"/>
    <col min="10518" max="10518" width="14.140625" style="1" customWidth="1"/>
    <col min="10519" max="10751" width="8.85546875" style="1"/>
    <col min="10752" max="10752" width="14" style="1" customWidth="1"/>
    <col min="10753" max="10753" width="14.5703125" style="1" customWidth="1"/>
    <col min="10754" max="10754" width="26.7109375" style="1" customWidth="1"/>
    <col min="10755" max="10755" width="8.42578125" style="1" customWidth="1"/>
    <col min="10756" max="10756" width="11.140625" style="1" customWidth="1"/>
    <col min="10757" max="10757" width="10.5703125" style="1" customWidth="1"/>
    <col min="10758" max="10758" width="15.28515625" style="1" customWidth="1"/>
    <col min="10759" max="10759" width="4.28515625" style="1" customWidth="1"/>
    <col min="10760" max="10760" width="13.7109375" style="1" customWidth="1"/>
    <col min="10761" max="10765" width="0" style="1" hidden="1" customWidth="1"/>
    <col min="10766" max="10766" width="14.42578125" style="1" customWidth="1"/>
    <col min="10767" max="10767" width="19.85546875" style="1" customWidth="1"/>
    <col min="10768" max="10768" width="19.28515625" style="1" customWidth="1"/>
    <col min="10769" max="10769" width="14.85546875" style="1" customWidth="1"/>
    <col min="10770" max="10770" width="18.28515625" style="1" customWidth="1"/>
    <col min="10771" max="10771" width="12.42578125" style="1" bestFit="1" customWidth="1"/>
    <col min="10772" max="10772" width="12.42578125" style="1" customWidth="1"/>
    <col min="10773" max="10773" width="18.85546875" style="1" customWidth="1"/>
    <col min="10774" max="10774" width="14.140625" style="1" customWidth="1"/>
    <col min="10775" max="11007" width="8.85546875" style="1"/>
    <col min="11008" max="11008" width="14" style="1" customWidth="1"/>
    <col min="11009" max="11009" width="14.5703125" style="1" customWidth="1"/>
    <col min="11010" max="11010" width="26.7109375" style="1" customWidth="1"/>
    <col min="11011" max="11011" width="8.42578125" style="1" customWidth="1"/>
    <col min="11012" max="11012" width="11.140625" style="1" customWidth="1"/>
    <col min="11013" max="11013" width="10.5703125" style="1" customWidth="1"/>
    <col min="11014" max="11014" width="15.28515625" style="1" customWidth="1"/>
    <col min="11015" max="11015" width="4.28515625" style="1" customWidth="1"/>
    <col min="11016" max="11016" width="13.7109375" style="1" customWidth="1"/>
    <col min="11017" max="11021" width="0" style="1" hidden="1" customWidth="1"/>
    <col min="11022" max="11022" width="14.42578125" style="1" customWidth="1"/>
    <col min="11023" max="11023" width="19.85546875" style="1" customWidth="1"/>
    <col min="11024" max="11024" width="19.28515625" style="1" customWidth="1"/>
    <col min="11025" max="11025" width="14.85546875" style="1" customWidth="1"/>
    <col min="11026" max="11026" width="18.28515625" style="1" customWidth="1"/>
    <col min="11027" max="11027" width="12.42578125" style="1" bestFit="1" customWidth="1"/>
    <col min="11028" max="11028" width="12.42578125" style="1" customWidth="1"/>
    <col min="11029" max="11029" width="18.85546875" style="1" customWidth="1"/>
    <col min="11030" max="11030" width="14.140625" style="1" customWidth="1"/>
    <col min="11031" max="11263" width="8.85546875" style="1"/>
    <col min="11264" max="11264" width="14" style="1" customWidth="1"/>
    <col min="11265" max="11265" width="14.5703125" style="1" customWidth="1"/>
    <col min="11266" max="11266" width="26.7109375" style="1" customWidth="1"/>
    <col min="11267" max="11267" width="8.42578125" style="1" customWidth="1"/>
    <col min="11268" max="11268" width="11.140625" style="1" customWidth="1"/>
    <col min="11269" max="11269" width="10.5703125" style="1" customWidth="1"/>
    <col min="11270" max="11270" width="15.28515625" style="1" customWidth="1"/>
    <col min="11271" max="11271" width="4.28515625" style="1" customWidth="1"/>
    <col min="11272" max="11272" width="13.7109375" style="1" customWidth="1"/>
    <col min="11273" max="11277" width="0" style="1" hidden="1" customWidth="1"/>
    <col min="11278" max="11278" width="14.42578125" style="1" customWidth="1"/>
    <col min="11279" max="11279" width="19.85546875" style="1" customWidth="1"/>
    <col min="11280" max="11280" width="19.28515625" style="1" customWidth="1"/>
    <col min="11281" max="11281" width="14.85546875" style="1" customWidth="1"/>
    <col min="11282" max="11282" width="18.28515625" style="1" customWidth="1"/>
    <col min="11283" max="11283" width="12.42578125" style="1" bestFit="1" customWidth="1"/>
    <col min="11284" max="11284" width="12.42578125" style="1" customWidth="1"/>
    <col min="11285" max="11285" width="18.85546875" style="1" customWidth="1"/>
    <col min="11286" max="11286" width="14.140625" style="1" customWidth="1"/>
    <col min="11287" max="11519" width="8.85546875" style="1"/>
    <col min="11520" max="11520" width="14" style="1" customWidth="1"/>
    <col min="11521" max="11521" width="14.5703125" style="1" customWidth="1"/>
    <col min="11522" max="11522" width="26.7109375" style="1" customWidth="1"/>
    <col min="11523" max="11523" width="8.42578125" style="1" customWidth="1"/>
    <col min="11524" max="11524" width="11.140625" style="1" customWidth="1"/>
    <col min="11525" max="11525" width="10.5703125" style="1" customWidth="1"/>
    <col min="11526" max="11526" width="15.28515625" style="1" customWidth="1"/>
    <col min="11527" max="11527" width="4.28515625" style="1" customWidth="1"/>
    <col min="11528" max="11528" width="13.7109375" style="1" customWidth="1"/>
    <col min="11529" max="11533" width="0" style="1" hidden="1" customWidth="1"/>
    <col min="11534" max="11534" width="14.42578125" style="1" customWidth="1"/>
    <col min="11535" max="11535" width="19.85546875" style="1" customWidth="1"/>
    <col min="11536" max="11536" width="19.28515625" style="1" customWidth="1"/>
    <col min="11537" max="11537" width="14.85546875" style="1" customWidth="1"/>
    <col min="11538" max="11538" width="18.28515625" style="1" customWidth="1"/>
    <col min="11539" max="11539" width="12.42578125" style="1" bestFit="1" customWidth="1"/>
    <col min="11540" max="11540" width="12.42578125" style="1" customWidth="1"/>
    <col min="11541" max="11541" width="18.85546875" style="1" customWidth="1"/>
    <col min="11542" max="11542" width="14.140625" style="1" customWidth="1"/>
    <col min="11543" max="11775" width="8.85546875" style="1"/>
    <col min="11776" max="11776" width="14" style="1" customWidth="1"/>
    <col min="11777" max="11777" width="14.5703125" style="1" customWidth="1"/>
    <col min="11778" max="11778" width="26.7109375" style="1" customWidth="1"/>
    <col min="11779" max="11779" width="8.42578125" style="1" customWidth="1"/>
    <col min="11780" max="11780" width="11.140625" style="1" customWidth="1"/>
    <col min="11781" max="11781" width="10.5703125" style="1" customWidth="1"/>
    <col min="11782" max="11782" width="15.28515625" style="1" customWidth="1"/>
    <col min="11783" max="11783" width="4.28515625" style="1" customWidth="1"/>
    <col min="11784" max="11784" width="13.7109375" style="1" customWidth="1"/>
    <col min="11785" max="11789" width="0" style="1" hidden="1" customWidth="1"/>
    <col min="11790" max="11790" width="14.42578125" style="1" customWidth="1"/>
    <col min="11791" max="11791" width="19.85546875" style="1" customWidth="1"/>
    <col min="11792" max="11792" width="19.28515625" style="1" customWidth="1"/>
    <col min="11793" max="11793" width="14.85546875" style="1" customWidth="1"/>
    <col min="11794" max="11794" width="18.28515625" style="1" customWidth="1"/>
    <col min="11795" max="11795" width="12.42578125" style="1" bestFit="1" customWidth="1"/>
    <col min="11796" max="11796" width="12.42578125" style="1" customWidth="1"/>
    <col min="11797" max="11797" width="18.85546875" style="1" customWidth="1"/>
    <col min="11798" max="11798" width="14.140625" style="1" customWidth="1"/>
    <col min="11799" max="12031" width="8.85546875" style="1"/>
    <col min="12032" max="12032" width="14" style="1" customWidth="1"/>
    <col min="12033" max="12033" width="14.5703125" style="1" customWidth="1"/>
    <col min="12034" max="12034" width="26.7109375" style="1" customWidth="1"/>
    <col min="12035" max="12035" width="8.42578125" style="1" customWidth="1"/>
    <col min="12036" max="12036" width="11.140625" style="1" customWidth="1"/>
    <col min="12037" max="12037" width="10.5703125" style="1" customWidth="1"/>
    <col min="12038" max="12038" width="15.28515625" style="1" customWidth="1"/>
    <col min="12039" max="12039" width="4.28515625" style="1" customWidth="1"/>
    <col min="12040" max="12040" width="13.7109375" style="1" customWidth="1"/>
    <col min="12041" max="12045" width="0" style="1" hidden="1" customWidth="1"/>
    <col min="12046" max="12046" width="14.42578125" style="1" customWidth="1"/>
    <col min="12047" max="12047" width="19.85546875" style="1" customWidth="1"/>
    <col min="12048" max="12048" width="19.28515625" style="1" customWidth="1"/>
    <col min="12049" max="12049" width="14.85546875" style="1" customWidth="1"/>
    <col min="12050" max="12050" width="18.28515625" style="1" customWidth="1"/>
    <col min="12051" max="12051" width="12.42578125" style="1" bestFit="1" customWidth="1"/>
    <col min="12052" max="12052" width="12.42578125" style="1" customWidth="1"/>
    <col min="12053" max="12053" width="18.85546875" style="1" customWidth="1"/>
    <col min="12054" max="12054" width="14.140625" style="1" customWidth="1"/>
    <col min="12055" max="12287" width="8.85546875" style="1"/>
    <col min="12288" max="12288" width="14" style="1" customWidth="1"/>
    <col min="12289" max="12289" width="14.5703125" style="1" customWidth="1"/>
    <col min="12290" max="12290" width="26.7109375" style="1" customWidth="1"/>
    <col min="12291" max="12291" width="8.42578125" style="1" customWidth="1"/>
    <col min="12292" max="12292" width="11.140625" style="1" customWidth="1"/>
    <col min="12293" max="12293" width="10.5703125" style="1" customWidth="1"/>
    <col min="12294" max="12294" width="15.28515625" style="1" customWidth="1"/>
    <col min="12295" max="12295" width="4.28515625" style="1" customWidth="1"/>
    <col min="12296" max="12296" width="13.7109375" style="1" customWidth="1"/>
    <col min="12297" max="12301" width="0" style="1" hidden="1" customWidth="1"/>
    <col min="12302" max="12302" width="14.42578125" style="1" customWidth="1"/>
    <col min="12303" max="12303" width="19.85546875" style="1" customWidth="1"/>
    <col min="12304" max="12304" width="19.28515625" style="1" customWidth="1"/>
    <col min="12305" max="12305" width="14.85546875" style="1" customWidth="1"/>
    <col min="12306" max="12306" width="18.28515625" style="1" customWidth="1"/>
    <col min="12307" max="12307" width="12.42578125" style="1" bestFit="1" customWidth="1"/>
    <col min="12308" max="12308" width="12.42578125" style="1" customWidth="1"/>
    <col min="12309" max="12309" width="18.85546875" style="1" customWidth="1"/>
    <col min="12310" max="12310" width="14.140625" style="1" customWidth="1"/>
    <col min="12311" max="12543" width="8.85546875" style="1"/>
    <col min="12544" max="12544" width="14" style="1" customWidth="1"/>
    <col min="12545" max="12545" width="14.5703125" style="1" customWidth="1"/>
    <col min="12546" max="12546" width="26.7109375" style="1" customWidth="1"/>
    <col min="12547" max="12547" width="8.42578125" style="1" customWidth="1"/>
    <col min="12548" max="12548" width="11.140625" style="1" customWidth="1"/>
    <col min="12549" max="12549" width="10.5703125" style="1" customWidth="1"/>
    <col min="12550" max="12550" width="15.28515625" style="1" customWidth="1"/>
    <col min="12551" max="12551" width="4.28515625" style="1" customWidth="1"/>
    <col min="12552" max="12552" width="13.7109375" style="1" customWidth="1"/>
    <col min="12553" max="12557" width="0" style="1" hidden="1" customWidth="1"/>
    <col min="12558" max="12558" width="14.42578125" style="1" customWidth="1"/>
    <col min="12559" max="12559" width="19.85546875" style="1" customWidth="1"/>
    <col min="12560" max="12560" width="19.28515625" style="1" customWidth="1"/>
    <col min="12561" max="12561" width="14.85546875" style="1" customWidth="1"/>
    <col min="12562" max="12562" width="18.28515625" style="1" customWidth="1"/>
    <col min="12563" max="12563" width="12.42578125" style="1" bestFit="1" customWidth="1"/>
    <col min="12564" max="12564" width="12.42578125" style="1" customWidth="1"/>
    <col min="12565" max="12565" width="18.85546875" style="1" customWidth="1"/>
    <col min="12566" max="12566" width="14.140625" style="1" customWidth="1"/>
    <col min="12567" max="12799" width="8.85546875" style="1"/>
    <col min="12800" max="12800" width="14" style="1" customWidth="1"/>
    <col min="12801" max="12801" width="14.5703125" style="1" customWidth="1"/>
    <col min="12802" max="12802" width="26.7109375" style="1" customWidth="1"/>
    <col min="12803" max="12803" width="8.42578125" style="1" customWidth="1"/>
    <col min="12804" max="12804" width="11.140625" style="1" customWidth="1"/>
    <col min="12805" max="12805" width="10.5703125" style="1" customWidth="1"/>
    <col min="12806" max="12806" width="15.28515625" style="1" customWidth="1"/>
    <col min="12807" max="12807" width="4.28515625" style="1" customWidth="1"/>
    <col min="12808" max="12808" width="13.7109375" style="1" customWidth="1"/>
    <col min="12809" max="12813" width="0" style="1" hidden="1" customWidth="1"/>
    <col min="12814" max="12814" width="14.42578125" style="1" customWidth="1"/>
    <col min="12815" max="12815" width="19.85546875" style="1" customWidth="1"/>
    <col min="12816" max="12816" width="19.28515625" style="1" customWidth="1"/>
    <col min="12817" max="12817" width="14.85546875" style="1" customWidth="1"/>
    <col min="12818" max="12818" width="18.28515625" style="1" customWidth="1"/>
    <col min="12819" max="12819" width="12.42578125" style="1" bestFit="1" customWidth="1"/>
    <col min="12820" max="12820" width="12.42578125" style="1" customWidth="1"/>
    <col min="12821" max="12821" width="18.85546875" style="1" customWidth="1"/>
    <col min="12822" max="12822" width="14.140625" style="1" customWidth="1"/>
    <col min="12823" max="13055" width="8.85546875" style="1"/>
    <col min="13056" max="13056" width="14" style="1" customWidth="1"/>
    <col min="13057" max="13057" width="14.5703125" style="1" customWidth="1"/>
    <col min="13058" max="13058" width="26.7109375" style="1" customWidth="1"/>
    <col min="13059" max="13059" width="8.42578125" style="1" customWidth="1"/>
    <col min="13060" max="13060" width="11.140625" style="1" customWidth="1"/>
    <col min="13061" max="13061" width="10.5703125" style="1" customWidth="1"/>
    <col min="13062" max="13062" width="15.28515625" style="1" customWidth="1"/>
    <col min="13063" max="13063" width="4.28515625" style="1" customWidth="1"/>
    <col min="13064" max="13064" width="13.7109375" style="1" customWidth="1"/>
    <col min="13065" max="13069" width="0" style="1" hidden="1" customWidth="1"/>
    <col min="13070" max="13070" width="14.42578125" style="1" customWidth="1"/>
    <col min="13071" max="13071" width="19.85546875" style="1" customWidth="1"/>
    <col min="13072" max="13072" width="19.28515625" style="1" customWidth="1"/>
    <col min="13073" max="13073" width="14.85546875" style="1" customWidth="1"/>
    <col min="13074" max="13074" width="18.28515625" style="1" customWidth="1"/>
    <col min="13075" max="13075" width="12.42578125" style="1" bestFit="1" customWidth="1"/>
    <col min="13076" max="13076" width="12.42578125" style="1" customWidth="1"/>
    <col min="13077" max="13077" width="18.85546875" style="1" customWidth="1"/>
    <col min="13078" max="13078" width="14.140625" style="1" customWidth="1"/>
    <col min="13079" max="13311" width="8.85546875" style="1"/>
    <col min="13312" max="13312" width="14" style="1" customWidth="1"/>
    <col min="13313" max="13313" width="14.5703125" style="1" customWidth="1"/>
    <col min="13314" max="13314" width="26.7109375" style="1" customWidth="1"/>
    <col min="13315" max="13315" width="8.42578125" style="1" customWidth="1"/>
    <col min="13316" max="13316" width="11.140625" style="1" customWidth="1"/>
    <col min="13317" max="13317" width="10.5703125" style="1" customWidth="1"/>
    <col min="13318" max="13318" width="15.28515625" style="1" customWidth="1"/>
    <col min="13319" max="13319" width="4.28515625" style="1" customWidth="1"/>
    <col min="13320" max="13320" width="13.7109375" style="1" customWidth="1"/>
    <col min="13321" max="13325" width="0" style="1" hidden="1" customWidth="1"/>
    <col min="13326" max="13326" width="14.42578125" style="1" customWidth="1"/>
    <col min="13327" max="13327" width="19.85546875" style="1" customWidth="1"/>
    <col min="13328" max="13328" width="19.28515625" style="1" customWidth="1"/>
    <col min="13329" max="13329" width="14.85546875" style="1" customWidth="1"/>
    <col min="13330" max="13330" width="18.28515625" style="1" customWidth="1"/>
    <col min="13331" max="13331" width="12.42578125" style="1" bestFit="1" customWidth="1"/>
    <col min="13332" max="13332" width="12.42578125" style="1" customWidth="1"/>
    <col min="13333" max="13333" width="18.85546875" style="1" customWidth="1"/>
    <col min="13334" max="13334" width="14.140625" style="1" customWidth="1"/>
    <col min="13335" max="13567" width="8.85546875" style="1"/>
    <col min="13568" max="13568" width="14" style="1" customWidth="1"/>
    <col min="13569" max="13569" width="14.5703125" style="1" customWidth="1"/>
    <col min="13570" max="13570" width="26.7109375" style="1" customWidth="1"/>
    <col min="13571" max="13571" width="8.42578125" style="1" customWidth="1"/>
    <col min="13572" max="13572" width="11.140625" style="1" customWidth="1"/>
    <col min="13573" max="13573" width="10.5703125" style="1" customWidth="1"/>
    <col min="13574" max="13574" width="15.28515625" style="1" customWidth="1"/>
    <col min="13575" max="13575" width="4.28515625" style="1" customWidth="1"/>
    <col min="13576" max="13576" width="13.7109375" style="1" customWidth="1"/>
    <col min="13577" max="13581" width="0" style="1" hidden="1" customWidth="1"/>
    <col min="13582" max="13582" width="14.42578125" style="1" customWidth="1"/>
    <col min="13583" max="13583" width="19.85546875" style="1" customWidth="1"/>
    <col min="13584" max="13584" width="19.28515625" style="1" customWidth="1"/>
    <col min="13585" max="13585" width="14.85546875" style="1" customWidth="1"/>
    <col min="13586" max="13586" width="18.28515625" style="1" customWidth="1"/>
    <col min="13587" max="13587" width="12.42578125" style="1" bestFit="1" customWidth="1"/>
    <col min="13588" max="13588" width="12.42578125" style="1" customWidth="1"/>
    <col min="13589" max="13589" width="18.85546875" style="1" customWidth="1"/>
    <col min="13590" max="13590" width="14.140625" style="1" customWidth="1"/>
    <col min="13591" max="13823" width="8.85546875" style="1"/>
    <col min="13824" max="13824" width="14" style="1" customWidth="1"/>
    <col min="13825" max="13825" width="14.5703125" style="1" customWidth="1"/>
    <col min="13826" max="13826" width="26.7109375" style="1" customWidth="1"/>
    <col min="13827" max="13827" width="8.42578125" style="1" customWidth="1"/>
    <col min="13828" max="13828" width="11.140625" style="1" customWidth="1"/>
    <col min="13829" max="13829" width="10.5703125" style="1" customWidth="1"/>
    <col min="13830" max="13830" width="15.28515625" style="1" customWidth="1"/>
    <col min="13831" max="13831" width="4.28515625" style="1" customWidth="1"/>
    <col min="13832" max="13832" width="13.7109375" style="1" customWidth="1"/>
    <col min="13833" max="13837" width="0" style="1" hidden="1" customWidth="1"/>
    <col min="13838" max="13838" width="14.42578125" style="1" customWidth="1"/>
    <col min="13839" max="13839" width="19.85546875" style="1" customWidth="1"/>
    <col min="13840" max="13840" width="19.28515625" style="1" customWidth="1"/>
    <col min="13841" max="13841" width="14.85546875" style="1" customWidth="1"/>
    <col min="13842" max="13842" width="18.28515625" style="1" customWidth="1"/>
    <col min="13843" max="13843" width="12.42578125" style="1" bestFit="1" customWidth="1"/>
    <col min="13844" max="13844" width="12.42578125" style="1" customWidth="1"/>
    <col min="13845" max="13845" width="18.85546875" style="1" customWidth="1"/>
    <col min="13846" max="13846" width="14.140625" style="1" customWidth="1"/>
    <col min="13847" max="14079" width="8.85546875" style="1"/>
    <col min="14080" max="14080" width="14" style="1" customWidth="1"/>
    <col min="14081" max="14081" width="14.5703125" style="1" customWidth="1"/>
    <col min="14082" max="14082" width="26.7109375" style="1" customWidth="1"/>
    <col min="14083" max="14083" width="8.42578125" style="1" customWidth="1"/>
    <col min="14084" max="14084" width="11.140625" style="1" customWidth="1"/>
    <col min="14085" max="14085" width="10.5703125" style="1" customWidth="1"/>
    <col min="14086" max="14086" width="15.28515625" style="1" customWidth="1"/>
    <col min="14087" max="14087" width="4.28515625" style="1" customWidth="1"/>
    <col min="14088" max="14088" width="13.7109375" style="1" customWidth="1"/>
    <col min="14089" max="14093" width="0" style="1" hidden="1" customWidth="1"/>
    <col min="14094" max="14094" width="14.42578125" style="1" customWidth="1"/>
    <col min="14095" max="14095" width="19.85546875" style="1" customWidth="1"/>
    <col min="14096" max="14096" width="19.28515625" style="1" customWidth="1"/>
    <col min="14097" max="14097" width="14.85546875" style="1" customWidth="1"/>
    <col min="14098" max="14098" width="18.28515625" style="1" customWidth="1"/>
    <col min="14099" max="14099" width="12.42578125" style="1" bestFit="1" customWidth="1"/>
    <col min="14100" max="14100" width="12.42578125" style="1" customWidth="1"/>
    <col min="14101" max="14101" width="18.85546875" style="1" customWidth="1"/>
    <col min="14102" max="14102" width="14.140625" style="1" customWidth="1"/>
    <col min="14103" max="14335" width="8.85546875" style="1"/>
    <col min="14336" max="14336" width="14" style="1" customWidth="1"/>
    <col min="14337" max="14337" width="14.5703125" style="1" customWidth="1"/>
    <col min="14338" max="14338" width="26.7109375" style="1" customWidth="1"/>
    <col min="14339" max="14339" width="8.42578125" style="1" customWidth="1"/>
    <col min="14340" max="14340" width="11.140625" style="1" customWidth="1"/>
    <col min="14341" max="14341" width="10.5703125" style="1" customWidth="1"/>
    <col min="14342" max="14342" width="15.28515625" style="1" customWidth="1"/>
    <col min="14343" max="14343" width="4.28515625" style="1" customWidth="1"/>
    <col min="14344" max="14344" width="13.7109375" style="1" customWidth="1"/>
    <col min="14345" max="14349" width="0" style="1" hidden="1" customWidth="1"/>
    <col min="14350" max="14350" width="14.42578125" style="1" customWidth="1"/>
    <col min="14351" max="14351" width="19.85546875" style="1" customWidth="1"/>
    <col min="14352" max="14352" width="19.28515625" style="1" customWidth="1"/>
    <col min="14353" max="14353" width="14.85546875" style="1" customWidth="1"/>
    <col min="14354" max="14354" width="18.28515625" style="1" customWidth="1"/>
    <col min="14355" max="14355" width="12.42578125" style="1" bestFit="1" customWidth="1"/>
    <col min="14356" max="14356" width="12.42578125" style="1" customWidth="1"/>
    <col min="14357" max="14357" width="18.85546875" style="1" customWidth="1"/>
    <col min="14358" max="14358" width="14.140625" style="1" customWidth="1"/>
    <col min="14359" max="14591" width="8.85546875" style="1"/>
    <col min="14592" max="14592" width="14" style="1" customWidth="1"/>
    <col min="14593" max="14593" width="14.5703125" style="1" customWidth="1"/>
    <col min="14594" max="14594" width="26.7109375" style="1" customWidth="1"/>
    <col min="14595" max="14595" width="8.42578125" style="1" customWidth="1"/>
    <col min="14596" max="14596" width="11.140625" style="1" customWidth="1"/>
    <col min="14597" max="14597" width="10.5703125" style="1" customWidth="1"/>
    <col min="14598" max="14598" width="15.28515625" style="1" customWidth="1"/>
    <col min="14599" max="14599" width="4.28515625" style="1" customWidth="1"/>
    <col min="14600" max="14600" width="13.7109375" style="1" customWidth="1"/>
    <col min="14601" max="14605" width="0" style="1" hidden="1" customWidth="1"/>
    <col min="14606" max="14606" width="14.42578125" style="1" customWidth="1"/>
    <col min="14607" max="14607" width="19.85546875" style="1" customWidth="1"/>
    <col min="14608" max="14608" width="19.28515625" style="1" customWidth="1"/>
    <col min="14609" max="14609" width="14.85546875" style="1" customWidth="1"/>
    <col min="14610" max="14610" width="18.28515625" style="1" customWidth="1"/>
    <col min="14611" max="14611" width="12.42578125" style="1" bestFit="1" customWidth="1"/>
    <col min="14612" max="14612" width="12.42578125" style="1" customWidth="1"/>
    <col min="14613" max="14613" width="18.85546875" style="1" customWidth="1"/>
    <col min="14614" max="14614" width="14.140625" style="1" customWidth="1"/>
    <col min="14615" max="14847" width="8.85546875" style="1"/>
    <col min="14848" max="14848" width="14" style="1" customWidth="1"/>
    <col min="14849" max="14849" width="14.5703125" style="1" customWidth="1"/>
    <col min="14850" max="14850" width="26.7109375" style="1" customWidth="1"/>
    <col min="14851" max="14851" width="8.42578125" style="1" customWidth="1"/>
    <col min="14852" max="14852" width="11.140625" style="1" customWidth="1"/>
    <col min="14853" max="14853" width="10.5703125" style="1" customWidth="1"/>
    <col min="14854" max="14854" width="15.28515625" style="1" customWidth="1"/>
    <col min="14855" max="14855" width="4.28515625" style="1" customWidth="1"/>
    <col min="14856" max="14856" width="13.7109375" style="1" customWidth="1"/>
    <col min="14857" max="14861" width="0" style="1" hidden="1" customWidth="1"/>
    <col min="14862" max="14862" width="14.42578125" style="1" customWidth="1"/>
    <col min="14863" max="14863" width="19.85546875" style="1" customWidth="1"/>
    <col min="14864" max="14864" width="19.28515625" style="1" customWidth="1"/>
    <col min="14865" max="14865" width="14.85546875" style="1" customWidth="1"/>
    <col min="14866" max="14866" width="18.28515625" style="1" customWidth="1"/>
    <col min="14867" max="14867" width="12.42578125" style="1" bestFit="1" customWidth="1"/>
    <col min="14868" max="14868" width="12.42578125" style="1" customWidth="1"/>
    <col min="14869" max="14869" width="18.85546875" style="1" customWidth="1"/>
    <col min="14870" max="14870" width="14.140625" style="1" customWidth="1"/>
    <col min="14871" max="15103" width="8.85546875" style="1"/>
    <col min="15104" max="15104" width="14" style="1" customWidth="1"/>
    <col min="15105" max="15105" width="14.5703125" style="1" customWidth="1"/>
    <col min="15106" max="15106" width="26.7109375" style="1" customWidth="1"/>
    <col min="15107" max="15107" width="8.42578125" style="1" customWidth="1"/>
    <col min="15108" max="15108" width="11.140625" style="1" customWidth="1"/>
    <col min="15109" max="15109" width="10.5703125" style="1" customWidth="1"/>
    <col min="15110" max="15110" width="15.28515625" style="1" customWidth="1"/>
    <col min="15111" max="15111" width="4.28515625" style="1" customWidth="1"/>
    <col min="15112" max="15112" width="13.7109375" style="1" customWidth="1"/>
    <col min="15113" max="15117" width="0" style="1" hidden="1" customWidth="1"/>
    <col min="15118" max="15118" width="14.42578125" style="1" customWidth="1"/>
    <col min="15119" max="15119" width="19.85546875" style="1" customWidth="1"/>
    <col min="15120" max="15120" width="19.28515625" style="1" customWidth="1"/>
    <col min="15121" max="15121" width="14.85546875" style="1" customWidth="1"/>
    <col min="15122" max="15122" width="18.28515625" style="1" customWidth="1"/>
    <col min="15123" max="15123" width="12.42578125" style="1" bestFit="1" customWidth="1"/>
    <col min="15124" max="15124" width="12.42578125" style="1" customWidth="1"/>
    <col min="15125" max="15125" width="18.85546875" style="1" customWidth="1"/>
    <col min="15126" max="15126" width="14.140625" style="1" customWidth="1"/>
    <col min="15127" max="15359" width="8.85546875" style="1"/>
    <col min="15360" max="15360" width="14" style="1" customWidth="1"/>
    <col min="15361" max="15361" width="14.5703125" style="1" customWidth="1"/>
    <col min="15362" max="15362" width="26.7109375" style="1" customWidth="1"/>
    <col min="15363" max="15363" width="8.42578125" style="1" customWidth="1"/>
    <col min="15364" max="15364" width="11.140625" style="1" customWidth="1"/>
    <col min="15365" max="15365" width="10.5703125" style="1" customWidth="1"/>
    <col min="15366" max="15366" width="15.28515625" style="1" customWidth="1"/>
    <col min="15367" max="15367" width="4.28515625" style="1" customWidth="1"/>
    <col min="15368" max="15368" width="13.7109375" style="1" customWidth="1"/>
    <col min="15369" max="15373" width="0" style="1" hidden="1" customWidth="1"/>
    <col min="15374" max="15374" width="14.42578125" style="1" customWidth="1"/>
    <col min="15375" max="15375" width="19.85546875" style="1" customWidth="1"/>
    <col min="15376" max="15376" width="19.28515625" style="1" customWidth="1"/>
    <col min="15377" max="15377" width="14.85546875" style="1" customWidth="1"/>
    <col min="15378" max="15378" width="18.28515625" style="1" customWidth="1"/>
    <col min="15379" max="15379" width="12.42578125" style="1" bestFit="1" customWidth="1"/>
    <col min="15380" max="15380" width="12.42578125" style="1" customWidth="1"/>
    <col min="15381" max="15381" width="18.85546875" style="1" customWidth="1"/>
    <col min="15382" max="15382" width="14.140625" style="1" customWidth="1"/>
    <col min="15383" max="15615" width="8.85546875" style="1"/>
    <col min="15616" max="15616" width="14" style="1" customWidth="1"/>
    <col min="15617" max="15617" width="14.5703125" style="1" customWidth="1"/>
    <col min="15618" max="15618" width="26.7109375" style="1" customWidth="1"/>
    <col min="15619" max="15619" width="8.42578125" style="1" customWidth="1"/>
    <col min="15620" max="15620" width="11.140625" style="1" customWidth="1"/>
    <col min="15621" max="15621" width="10.5703125" style="1" customWidth="1"/>
    <col min="15622" max="15622" width="15.28515625" style="1" customWidth="1"/>
    <col min="15623" max="15623" width="4.28515625" style="1" customWidth="1"/>
    <col min="15624" max="15624" width="13.7109375" style="1" customWidth="1"/>
    <col min="15625" max="15629" width="0" style="1" hidden="1" customWidth="1"/>
    <col min="15630" max="15630" width="14.42578125" style="1" customWidth="1"/>
    <col min="15631" max="15631" width="19.85546875" style="1" customWidth="1"/>
    <col min="15632" max="15632" width="19.28515625" style="1" customWidth="1"/>
    <col min="15633" max="15633" width="14.85546875" style="1" customWidth="1"/>
    <col min="15634" max="15634" width="18.28515625" style="1" customWidth="1"/>
    <col min="15635" max="15635" width="12.42578125" style="1" bestFit="1" customWidth="1"/>
    <col min="15636" max="15636" width="12.42578125" style="1" customWidth="1"/>
    <col min="15637" max="15637" width="18.85546875" style="1" customWidth="1"/>
    <col min="15638" max="15638" width="14.140625" style="1" customWidth="1"/>
    <col min="15639" max="15871" width="8.85546875" style="1"/>
    <col min="15872" max="15872" width="14" style="1" customWidth="1"/>
    <col min="15873" max="15873" width="14.5703125" style="1" customWidth="1"/>
    <col min="15874" max="15874" width="26.7109375" style="1" customWidth="1"/>
    <col min="15875" max="15875" width="8.42578125" style="1" customWidth="1"/>
    <col min="15876" max="15876" width="11.140625" style="1" customWidth="1"/>
    <col min="15877" max="15877" width="10.5703125" style="1" customWidth="1"/>
    <col min="15878" max="15878" width="15.28515625" style="1" customWidth="1"/>
    <col min="15879" max="15879" width="4.28515625" style="1" customWidth="1"/>
    <col min="15880" max="15880" width="13.7109375" style="1" customWidth="1"/>
    <col min="15881" max="15885" width="0" style="1" hidden="1" customWidth="1"/>
    <col min="15886" max="15886" width="14.42578125" style="1" customWidth="1"/>
    <col min="15887" max="15887" width="19.85546875" style="1" customWidth="1"/>
    <col min="15888" max="15888" width="19.28515625" style="1" customWidth="1"/>
    <col min="15889" max="15889" width="14.85546875" style="1" customWidth="1"/>
    <col min="15890" max="15890" width="18.28515625" style="1" customWidth="1"/>
    <col min="15891" max="15891" width="12.42578125" style="1" bestFit="1" customWidth="1"/>
    <col min="15892" max="15892" width="12.42578125" style="1" customWidth="1"/>
    <col min="15893" max="15893" width="18.85546875" style="1" customWidth="1"/>
    <col min="15894" max="15894" width="14.140625" style="1" customWidth="1"/>
    <col min="15895" max="16127" width="8.85546875" style="1"/>
    <col min="16128" max="16128" width="14" style="1" customWidth="1"/>
    <col min="16129" max="16129" width="14.5703125" style="1" customWidth="1"/>
    <col min="16130" max="16130" width="26.7109375" style="1" customWidth="1"/>
    <col min="16131" max="16131" width="8.42578125" style="1" customWidth="1"/>
    <col min="16132" max="16132" width="11.140625" style="1" customWidth="1"/>
    <col min="16133" max="16133" width="10.5703125" style="1" customWidth="1"/>
    <col min="16134" max="16134" width="15.28515625" style="1" customWidth="1"/>
    <col min="16135" max="16135" width="4.28515625" style="1" customWidth="1"/>
    <col min="16136" max="16136" width="13.7109375" style="1" customWidth="1"/>
    <col min="16137" max="16141" width="0" style="1" hidden="1" customWidth="1"/>
    <col min="16142" max="16142" width="14.42578125" style="1" customWidth="1"/>
    <col min="16143" max="16143" width="19.85546875" style="1" customWidth="1"/>
    <col min="16144" max="16144" width="19.28515625" style="1" customWidth="1"/>
    <col min="16145" max="16145" width="14.85546875" style="1" customWidth="1"/>
    <col min="16146" max="16146" width="18.28515625" style="1" customWidth="1"/>
    <col min="16147" max="16147" width="12.42578125" style="1" bestFit="1" customWidth="1"/>
    <col min="16148" max="16148" width="12.42578125" style="1" customWidth="1"/>
    <col min="16149" max="16149" width="18.85546875" style="1" customWidth="1"/>
    <col min="16150" max="16150" width="14.140625" style="1" customWidth="1"/>
    <col min="16151" max="16382" width="8.85546875" style="1"/>
    <col min="16383" max="16384" width="8.85546875" style="1" customWidth="1"/>
  </cols>
  <sheetData>
    <row r="1" spans="1:56" ht="18" x14ac:dyDescent="0.25">
      <c r="D1" s="95" t="s">
        <v>537</v>
      </c>
      <c r="E1" s="95"/>
      <c r="F1" s="95"/>
      <c r="G1" s="95"/>
      <c r="H1" s="96"/>
      <c r="I1" s="101"/>
      <c r="J1" s="96"/>
      <c r="K1" s="136"/>
      <c r="L1" s="81"/>
    </row>
    <row r="2" spans="1:56" x14ac:dyDescent="0.25">
      <c r="I2" s="102"/>
    </row>
    <row r="3" spans="1:56" x14ac:dyDescent="0.25">
      <c r="I3" s="102"/>
    </row>
    <row r="4" spans="1:56" x14ac:dyDescent="0.25">
      <c r="I4" s="102"/>
    </row>
    <row r="5" spans="1:56" x14ac:dyDescent="0.25">
      <c r="B5" s="161" t="s">
        <v>1203</v>
      </c>
      <c r="C5" s="30" t="s">
        <v>1263</v>
      </c>
      <c r="D5" s="29" t="s">
        <v>320</v>
      </c>
      <c r="E5" s="83">
        <v>0</v>
      </c>
      <c r="F5" s="83"/>
      <c r="G5" s="100">
        <v>0</v>
      </c>
      <c r="H5" s="83">
        <v>0</v>
      </c>
      <c r="I5" s="103"/>
      <c r="J5" s="86"/>
      <c r="L5" s="133"/>
    </row>
    <row r="6" spans="1:56" x14ac:dyDescent="0.25">
      <c r="A6" s="199" t="s">
        <v>319</v>
      </c>
      <c r="B6" s="199"/>
      <c r="C6" s="200"/>
      <c r="D6" s="200"/>
      <c r="F6" s="28" t="s">
        <v>318</v>
      </c>
      <c r="G6" s="195"/>
      <c r="H6" s="195"/>
      <c r="I6" s="104"/>
      <c r="J6" s="97"/>
      <c r="K6" s="137"/>
    </row>
    <row r="7" spans="1:56" x14ac:dyDescent="0.25">
      <c r="B7" s="28" t="s">
        <v>317</v>
      </c>
      <c r="C7" s="200"/>
      <c r="D7" s="200"/>
      <c r="F7" s="5"/>
      <c r="G7" s="195"/>
      <c r="H7" s="195"/>
      <c r="I7" s="104"/>
      <c r="J7" s="97"/>
      <c r="K7" s="137"/>
    </row>
    <row r="8" spans="1:56" x14ac:dyDescent="0.25">
      <c r="C8" s="200"/>
      <c r="D8" s="200"/>
      <c r="F8" s="28" t="s">
        <v>316</v>
      </c>
      <c r="G8" s="195"/>
      <c r="H8" s="195"/>
      <c r="I8" s="104"/>
      <c r="J8" s="97"/>
      <c r="K8" s="137"/>
    </row>
    <row r="9" spans="1:56" x14ac:dyDescent="0.25">
      <c r="C9" s="200"/>
      <c r="D9" s="200"/>
      <c r="G9" s="195"/>
      <c r="H9" s="195"/>
      <c r="I9" s="104"/>
      <c r="J9" s="97"/>
      <c r="K9" s="137"/>
    </row>
    <row r="10" spans="1:56" x14ac:dyDescent="0.25">
      <c r="B10" s="27" t="s">
        <v>315</v>
      </c>
      <c r="C10" s="26"/>
      <c r="D10" s="26"/>
      <c r="I10" s="105"/>
      <c r="J10" s="98"/>
      <c r="K10" s="138"/>
      <c r="BD10" s="60"/>
    </row>
    <row r="11" spans="1:56" ht="18" customHeight="1" x14ac:dyDescent="0.25">
      <c r="B11" s="25" t="s">
        <v>314</v>
      </c>
      <c r="F11" s="118" t="s">
        <v>344</v>
      </c>
      <c r="G11" s="196"/>
      <c r="H11" s="196"/>
      <c r="I11" s="106"/>
      <c r="J11" s="99"/>
      <c r="K11" s="139"/>
      <c r="L11" s="82"/>
    </row>
    <row r="12" spans="1:56" ht="18" customHeight="1" x14ac:dyDescent="0.25">
      <c r="B12" s="192" t="s">
        <v>822</v>
      </c>
      <c r="C12" s="192"/>
      <c r="D12" s="192"/>
      <c r="G12" s="1"/>
      <c r="H12" s="1"/>
      <c r="I12" s="106"/>
      <c r="J12" s="99"/>
      <c r="K12" s="139"/>
      <c r="L12" s="82"/>
    </row>
    <row r="13" spans="1:56" ht="15" customHeight="1" x14ac:dyDescent="0.25">
      <c r="B13" s="121" t="s">
        <v>428</v>
      </c>
      <c r="C13" s="115"/>
      <c r="E13" s="120"/>
      <c r="F13" s="120"/>
      <c r="G13" s="120"/>
      <c r="I13" s="113"/>
      <c r="J13" s="114"/>
      <c r="K13" s="140"/>
      <c r="L13" s="63"/>
      <c r="M13" s="115"/>
      <c r="N13" s="116"/>
      <c r="O13" s="117"/>
      <c r="P13" s="115"/>
      <c r="Q13" s="115"/>
      <c r="R13" s="115"/>
      <c r="S13" s="124"/>
      <c r="T13" s="115"/>
      <c r="V13" s="115"/>
      <c r="Y13" s="115"/>
      <c r="Z13" s="63"/>
      <c r="AA13" s="63"/>
      <c r="AB13" s="115"/>
      <c r="AC13" s="118"/>
      <c r="AD13" s="115"/>
      <c r="AE13" s="115"/>
      <c r="AF13" s="115"/>
      <c r="AG13" s="115"/>
      <c r="AH13" s="115"/>
      <c r="AI13" s="115"/>
      <c r="AJ13" s="115"/>
      <c r="AK13" s="115"/>
      <c r="AL13" s="115"/>
      <c r="AM13" s="115"/>
      <c r="AO13" s="115"/>
      <c r="AQ13" s="115"/>
      <c r="AR13" s="115"/>
      <c r="AS13" s="115"/>
      <c r="AT13" s="115"/>
      <c r="AU13" s="115"/>
      <c r="AV13" s="115"/>
    </row>
    <row r="14" spans="1:56" ht="16.5" customHeight="1" x14ac:dyDescent="0.25">
      <c r="B14" s="65"/>
      <c r="C14" s="198" t="s">
        <v>1103</v>
      </c>
      <c r="D14" s="198"/>
      <c r="E14" s="198"/>
      <c r="F14" s="198"/>
      <c r="G14" s="198"/>
      <c r="H14" s="122">
        <f>SUM(H18:H565)</f>
        <v>0</v>
      </c>
      <c r="I14" s="113"/>
      <c r="J14" s="114"/>
      <c r="K14" s="140"/>
      <c r="L14" s="63"/>
      <c r="M14" s="115"/>
      <c r="N14" s="116"/>
      <c r="O14" s="117"/>
      <c r="P14" s="115"/>
      <c r="Q14" s="115"/>
      <c r="R14" s="115"/>
      <c r="S14" s="124"/>
      <c r="T14" s="115"/>
      <c r="V14" s="115"/>
      <c r="Y14" s="115"/>
      <c r="Z14" s="63"/>
      <c r="AA14" s="63"/>
      <c r="AB14" s="115"/>
      <c r="AC14" s="118"/>
      <c r="AD14" s="115"/>
      <c r="AE14" s="115"/>
      <c r="AF14" s="115"/>
      <c r="AG14" s="115"/>
      <c r="AH14" s="115"/>
      <c r="AI14" s="115"/>
      <c r="AJ14" s="115"/>
      <c r="AK14" s="115"/>
      <c r="AL14" s="115"/>
      <c r="AM14" s="115"/>
      <c r="AO14" s="115"/>
      <c r="AQ14" s="115"/>
      <c r="AR14" s="115"/>
      <c r="AS14" s="115"/>
      <c r="AT14" s="115"/>
      <c r="AU14" s="115"/>
      <c r="AV14" s="115"/>
    </row>
    <row r="15" spans="1:56" x14ac:dyDescent="0.25">
      <c r="B15" s="194"/>
      <c r="C15" s="194"/>
      <c r="D15" s="194"/>
      <c r="E15" s="83">
        <v>0.13</v>
      </c>
      <c r="F15" s="197" t="s">
        <v>975</v>
      </c>
      <c r="G15" s="197"/>
      <c r="H15" s="5">
        <f>H14*E15</f>
        <v>0</v>
      </c>
      <c r="I15" s="107"/>
      <c r="J15" s="87"/>
      <c r="T15"/>
    </row>
    <row r="16" spans="1:56" ht="18.75" customHeight="1" x14ac:dyDescent="0.25">
      <c r="B16" s="191" t="s">
        <v>1102</v>
      </c>
      <c r="C16" s="191"/>
      <c r="D16" s="191"/>
      <c r="E16" s="193" t="s">
        <v>313</v>
      </c>
      <c r="F16" s="193"/>
      <c r="G16" s="26" t="s">
        <v>978</v>
      </c>
      <c r="H16" s="93">
        <f>H14+H15</f>
        <v>0</v>
      </c>
      <c r="I16" s="102"/>
      <c r="J16" s="94">
        <f>SUM(J18:J565)</f>
        <v>0</v>
      </c>
      <c r="AD16" s="40" t="s">
        <v>542</v>
      </c>
      <c r="AE16" s="40" t="s">
        <v>542</v>
      </c>
      <c r="AF16" s="40" t="s">
        <v>542</v>
      </c>
      <c r="AG16" s="40" t="s">
        <v>543</v>
      </c>
      <c r="AH16" s="40" t="s">
        <v>543</v>
      </c>
      <c r="AI16" s="40" t="s">
        <v>543</v>
      </c>
      <c r="AJ16" s="40" t="s">
        <v>572</v>
      </c>
      <c r="AK16" s="40" t="s">
        <v>572</v>
      </c>
      <c r="AL16" s="40" t="s">
        <v>572</v>
      </c>
      <c r="AM16" s="40" t="s">
        <v>572</v>
      </c>
    </row>
    <row r="17" spans="1:49" s="20" customFormat="1" ht="54.75" customHeight="1" thickBot="1" x14ac:dyDescent="0.3">
      <c r="A17" s="38" t="s">
        <v>563</v>
      </c>
      <c r="B17" s="24" t="s">
        <v>312</v>
      </c>
      <c r="C17" s="23" t="s">
        <v>311</v>
      </c>
      <c r="D17" s="23" t="s">
        <v>310</v>
      </c>
      <c r="E17" s="23" t="s">
        <v>309</v>
      </c>
      <c r="F17" s="23" t="s">
        <v>308</v>
      </c>
      <c r="G17" s="112" t="s">
        <v>307</v>
      </c>
      <c r="H17" s="64" t="s">
        <v>622</v>
      </c>
      <c r="I17" s="108" t="s">
        <v>976</v>
      </c>
      <c r="J17" s="88" t="s">
        <v>977</v>
      </c>
      <c r="K17" s="32" t="s">
        <v>1200</v>
      </c>
      <c r="L17" s="160" t="s">
        <v>1202</v>
      </c>
      <c r="M17" s="21" t="s">
        <v>300</v>
      </c>
      <c r="N17" s="21" t="s">
        <v>306</v>
      </c>
      <c r="O17" s="22" t="s">
        <v>305</v>
      </c>
      <c r="P17" s="21" t="s">
        <v>304</v>
      </c>
      <c r="Q17" s="21" t="s">
        <v>303</v>
      </c>
      <c r="R17" s="21" t="s">
        <v>302</v>
      </c>
      <c r="S17" s="21" t="s">
        <v>301</v>
      </c>
      <c r="T17" s="21" t="s">
        <v>321</v>
      </c>
      <c r="U17" s="62" t="s">
        <v>299</v>
      </c>
      <c r="V17" s="21" t="s">
        <v>322</v>
      </c>
      <c r="W17" s="32" t="s">
        <v>327</v>
      </c>
      <c r="X17" s="32" t="s">
        <v>343</v>
      </c>
      <c r="Y17" s="32" t="s">
        <v>328</v>
      </c>
      <c r="Z17" s="32" t="s">
        <v>429</v>
      </c>
      <c r="AA17" s="32" t="s">
        <v>435</v>
      </c>
      <c r="AB17" s="33" t="s">
        <v>451</v>
      </c>
      <c r="AC17" s="33" t="s">
        <v>576</v>
      </c>
      <c r="AD17" s="32" t="s">
        <v>539</v>
      </c>
      <c r="AE17" s="32" t="s">
        <v>540</v>
      </c>
      <c r="AF17" s="32" t="s">
        <v>541</v>
      </c>
      <c r="AG17" s="32" t="s">
        <v>539</v>
      </c>
      <c r="AH17" s="32" t="s">
        <v>540</v>
      </c>
      <c r="AI17" s="32" t="s">
        <v>541</v>
      </c>
      <c r="AJ17" s="32" t="s">
        <v>539</v>
      </c>
      <c r="AK17" s="32" t="s">
        <v>540</v>
      </c>
      <c r="AL17" s="32" t="s">
        <v>541</v>
      </c>
      <c r="AM17" s="32" t="s">
        <v>573</v>
      </c>
      <c r="AN17" s="51" t="s">
        <v>564</v>
      </c>
      <c r="AO17" s="32" t="s">
        <v>565</v>
      </c>
      <c r="AP17" s="51" t="s">
        <v>566</v>
      </c>
      <c r="AQ17" s="32" t="s">
        <v>567</v>
      </c>
      <c r="AR17" s="32" t="s">
        <v>569</v>
      </c>
      <c r="AS17" s="32" t="s">
        <v>568</v>
      </c>
      <c r="AU17" s="61"/>
    </row>
    <row r="18" spans="1:49" ht="13.15" customHeight="1" x14ac:dyDescent="0.2">
      <c r="A18" s="44">
        <f>SUBTOTAL(3,$B$18:B18)</f>
        <v>1</v>
      </c>
      <c r="B18" s="19" t="s">
        <v>298</v>
      </c>
      <c r="C18" s="13"/>
      <c r="D18" s="13"/>
      <c r="E18" s="13"/>
      <c r="F18" s="13"/>
      <c r="G18" s="84"/>
      <c r="H18" s="14"/>
      <c r="I18" s="109"/>
      <c r="J18" s="89"/>
      <c r="K18" s="141"/>
      <c r="L18" s="134"/>
      <c r="M18" s="52"/>
      <c r="N18" s="52"/>
      <c r="O18" s="52"/>
      <c r="P18" s="52"/>
      <c r="Q18" s="52"/>
      <c r="R18" s="52"/>
      <c r="S18" s="125"/>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row>
    <row r="19" spans="1:49" ht="13.15" customHeight="1" x14ac:dyDescent="0.2">
      <c r="A19" s="45">
        <f>SUBTOTAL(3,$B$18:B19)</f>
        <v>2</v>
      </c>
      <c r="B19" s="12">
        <v>696244112168</v>
      </c>
      <c r="C19" s="1" t="s">
        <v>555</v>
      </c>
      <c r="D19" s="1" t="s">
        <v>623</v>
      </c>
      <c r="E19" s="11">
        <v>16000</v>
      </c>
      <c r="F19" s="10"/>
      <c r="G19" s="162">
        <v>411.42</v>
      </c>
      <c r="H19" s="5">
        <f t="shared" ref="H19:H50" si="0">(ROUND(G19*(1-$E$5)*(1-$G$5)*(1-$H$5),2)*F19)</f>
        <v>0</v>
      </c>
      <c r="I19" s="102">
        <f t="shared" ref="I19:I82" si="1">(G19*$E$15)+G19</f>
        <v>464.90460000000002</v>
      </c>
      <c r="J19" s="85">
        <f>H19+(H19*$E$15)</f>
        <v>0</v>
      </c>
      <c r="K19" s="58">
        <v>15</v>
      </c>
      <c r="L19" s="4" t="s">
        <v>1</v>
      </c>
      <c r="M19" s="8">
        <f>S19+P19</f>
        <v>23.95</v>
      </c>
      <c r="N19" s="9">
        <v>30.624000000000002</v>
      </c>
      <c r="O19" s="2">
        <v>0.38279999999999997</v>
      </c>
      <c r="P19" s="2">
        <v>1.43</v>
      </c>
      <c r="Q19" s="2">
        <v>0</v>
      </c>
      <c r="R19" s="2">
        <v>0</v>
      </c>
      <c r="S19" s="126">
        <v>22.52</v>
      </c>
      <c r="T19" s="7" t="s">
        <v>78</v>
      </c>
      <c r="U19" s="1"/>
      <c r="W19" s="31">
        <v>36</v>
      </c>
      <c r="Y19" s="1" t="s">
        <v>329</v>
      </c>
      <c r="Z19" s="4" t="s">
        <v>430</v>
      </c>
      <c r="AA19" s="4" t="s">
        <v>436</v>
      </c>
      <c r="AB19" s="34" t="s">
        <v>452</v>
      </c>
      <c r="AC19" s="7" t="s">
        <v>577</v>
      </c>
      <c r="AD19" s="1">
        <v>11.25</v>
      </c>
      <c r="AE19" s="1">
        <v>11.25</v>
      </c>
      <c r="AF19" s="1">
        <v>7.5</v>
      </c>
      <c r="AJ19" s="1">
        <v>47</v>
      </c>
      <c r="AK19" s="1">
        <v>36</v>
      </c>
      <c r="AM19" s="50">
        <f t="shared" ref="AM19:AM50" si="2">M19*W19</f>
        <v>862.19999999999993</v>
      </c>
      <c r="AN19" s="46" t="s">
        <v>570</v>
      </c>
      <c r="AO19" s="1">
        <v>0.13700000000000001</v>
      </c>
      <c r="AQ19" s="1">
        <v>0.25700000000000001</v>
      </c>
      <c r="AU19" s="5"/>
      <c r="AW19" s="5"/>
    </row>
    <row r="20" spans="1:49" ht="13.15" customHeight="1" x14ac:dyDescent="0.2">
      <c r="A20" s="45">
        <f>SUBTOTAL(3,$B$18:B20)</f>
        <v>3</v>
      </c>
      <c r="B20" s="12">
        <v>696244112182</v>
      </c>
      <c r="C20" s="1" t="s">
        <v>556</v>
      </c>
      <c r="D20" s="1" t="s">
        <v>624</v>
      </c>
      <c r="E20" s="1">
        <v>100</v>
      </c>
      <c r="F20" s="10"/>
      <c r="G20" s="162">
        <v>6.3</v>
      </c>
      <c r="H20" s="5">
        <f t="shared" si="0"/>
        <v>0</v>
      </c>
      <c r="I20" s="102">
        <f t="shared" si="1"/>
        <v>7.1189999999999998</v>
      </c>
      <c r="J20" s="85">
        <f t="shared" ref="J20:J50" si="3">H20+(H20*$E$15)</f>
        <v>0</v>
      </c>
      <c r="K20" s="58">
        <v>15</v>
      </c>
      <c r="L20" s="4" t="s">
        <v>1</v>
      </c>
      <c r="M20" s="8">
        <f>(S20+P20)+(Q20/6)</f>
        <v>0.25679999999999997</v>
      </c>
      <c r="N20" s="9">
        <v>0.38280000000000003</v>
      </c>
      <c r="O20" s="2">
        <v>0.38279999999999997</v>
      </c>
      <c r="P20" s="2">
        <v>7.8E-2</v>
      </c>
      <c r="Q20" s="2">
        <v>0.22800000000000001</v>
      </c>
      <c r="R20" s="2">
        <v>0.01</v>
      </c>
      <c r="S20" s="126">
        <v>0.14080000000000001</v>
      </c>
      <c r="T20" s="7" t="s">
        <v>67</v>
      </c>
      <c r="U20" s="1">
        <v>6</v>
      </c>
      <c r="V20" s="7" t="s">
        <v>341</v>
      </c>
      <c r="W20" s="31">
        <v>864</v>
      </c>
      <c r="X20" s="31">
        <f>W20/U20</f>
        <v>144</v>
      </c>
      <c r="Y20" s="1" t="s">
        <v>332</v>
      </c>
      <c r="Z20" s="4" t="s">
        <v>430</v>
      </c>
      <c r="AA20" s="4" t="s">
        <v>436</v>
      </c>
      <c r="AB20" s="34" t="s">
        <v>452</v>
      </c>
      <c r="AC20" s="7" t="s">
        <v>577</v>
      </c>
      <c r="AD20" s="1">
        <v>1.5</v>
      </c>
      <c r="AE20" s="1">
        <v>3.5</v>
      </c>
      <c r="AF20" s="1">
        <v>4.75</v>
      </c>
      <c r="AG20" s="1">
        <v>7.375</v>
      </c>
      <c r="AH20" s="1">
        <v>5.375</v>
      </c>
      <c r="AI20" s="1">
        <v>5.375</v>
      </c>
      <c r="AJ20" s="1">
        <v>47</v>
      </c>
      <c r="AK20" s="1">
        <v>36</v>
      </c>
      <c r="AM20" s="50">
        <f t="shared" si="2"/>
        <v>221.87519999999998</v>
      </c>
      <c r="AN20" s="46" t="s">
        <v>570</v>
      </c>
      <c r="AO20" s="1">
        <v>0.13700000000000001</v>
      </c>
      <c r="AQ20" s="1">
        <v>0.25700000000000001</v>
      </c>
      <c r="AU20" s="5"/>
      <c r="AW20" s="5"/>
    </row>
    <row r="21" spans="1:49" ht="13.15" customHeight="1" x14ac:dyDescent="0.2">
      <c r="A21" s="45">
        <f>SUBTOTAL(3,$B$18:B21)</f>
        <v>4</v>
      </c>
      <c r="B21" s="12">
        <v>696244112205</v>
      </c>
      <c r="C21" s="1" t="s">
        <v>557</v>
      </c>
      <c r="D21" s="1" t="s">
        <v>1004</v>
      </c>
      <c r="E21" s="11">
        <v>1600</v>
      </c>
      <c r="F21" s="10"/>
      <c r="G21" s="162">
        <v>46.63</v>
      </c>
      <c r="H21" s="5">
        <f t="shared" si="0"/>
        <v>0</v>
      </c>
      <c r="I21" s="102">
        <f t="shared" si="1"/>
        <v>52.691900000000004</v>
      </c>
      <c r="J21" s="85">
        <f t="shared" si="3"/>
        <v>0</v>
      </c>
      <c r="K21" s="58">
        <v>15</v>
      </c>
      <c r="L21" s="4" t="s">
        <v>1</v>
      </c>
      <c r="M21" s="8">
        <f>S21+P21</f>
        <v>2.5140000000000002</v>
      </c>
      <c r="N21" s="9">
        <v>3.552384</v>
      </c>
      <c r="O21" s="2">
        <v>0.38</v>
      </c>
      <c r="P21" s="2">
        <v>0.26400000000000001</v>
      </c>
      <c r="Q21" s="2">
        <v>0.4</v>
      </c>
      <c r="R21" s="2">
        <v>0.01</v>
      </c>
      <c r="S21" s="126">
        <v>2.25</v>
      </c>
      <c r="T21" s="7" t="s">
        <v>70</v>
      </c>
      <c r="U21" s="1">
        <v>2</v>
      </c>
      <c r="V21" s="7" t="s">
        <v>342</v>
      </c>
      <c r="W21" s="31">
        <v>140</v>
      </c>
      <c r="X21" s="31">
        <f>W21/U21</f>
        <v>70</v>
      </c>
      <c r="Y21" s="1" t="s">
        <v>1005</v>
      </c>
      <c r="Z21" s="4" t="s">
        <v>430</v>
      </c>
      <c r="AA21" s="4" t="s">
        <v>436</v>
      </c>
      <c r="AB21" s="34" t="s">
        <v>452</v>
      </c>
      <c r="AC21" s="7" t="s">
        <v>577</v>
      </c>
      <c r="AD21" s="1">
        <v>7</v>
      </c>
      <c r="AE21" s="1">
        <v>6</v>
      </c>
      <c r="AF21" s="1">
        <v>3.5</v>
      </c>
      <c r="AG21" s="1">
        <v>12.5</v>
      </c>
      <c r="AH21" s="1">
        <v>7.5</v>
      </c>
      <c r="AI21" s="1">
        <v>4.375</v>
      </c>
      <c r="AJ21" s="1">
        <v>47</v>
      </c>
      <c r="AK21" s="1">
        <v>36</v>
      </c>
      <c r="AM21" s="50">
        <f t="shared" si="2"/>
        <v>351.96000000000004</v>
      </c>
      <c r="AN21" s="46" t="s">
        <v>570</v>
      </c>
      <c r="AO21" s="1">
        <v>0.13700000000000001</v>
      </c>
      <c r="AQ21" s="1">
        <v>0.25700000000000001</v>
      </c>
      <c r="AU21" s="5"/>
      <c r="AW21" s="5"/>
    </row>
    <row r="22" spans="1:49" ht="13.15" customHeight="1" x14ac:dyDescent="0.2">
      <c r="A22" s="45">
        <f>SUBTOTAL(3,$B$18:B22)</f>
        <v>5</v>
      </c>
      <c r="B22" s="12">
        <v>696244112229</v>
      </c>
      <c r="C22" s="1" t="s">
        <v>558</v>
      </c>
      <c r="D22" s="1" t="s">
        <v>625</v>
      </c>
      <c r="E22" s="11">
        <v>14000</v>
      </c>
      <c r="F22" s="10"/>
      <c r="G22" s="162">
        <v>415.18</v>
      </c>
      <c r="H22" s="5">
        <f t="shared" si="0"/>
        <v>0</v>
      </c>
      <c r="I22" s="102">
        <f t="shared" si="1"/>
        <v>469.15340000000003</v>
      </c>
      <c r="J22" s="85">
        <f t="shared" si="3"/>
        <v>0</v>
      </c>
      <c r="K22" s="58">
        <v>15</v>
      </c>
      <c r="L22" s="4" t="s">
        <v>1</v>
      </c>
      <c r="M22" s="8">
        <f>S22+P22</f>
        <v>26.07</v>
      </c>
      <c r="N22" s="9">
        <v>30.624000000000002</v>
      </c>
      <c r="O22" s="2">
        <v>0.38279999999999997</v>
      </c>
      <c r="P22" s="2">
        <v>1.43</v>
      </c>
      <c r="Q22" s="2">
        <v>0</v>
      </c>
      <c r="R22" s="2">
        <v>0</v>
      </c>
      <c r="S22" s="126">
        <v>24.64</v>
      </c>
      <c r="T22" s="7" t="s">
        <v>78</v>
      </c>
      <c r="U22" s="1"/>
      <c r="W22" s="31">
        <v>36</v>
      </c>
      <c r="Y22" s="1" t="s">
        <v>329</v>
      </c>
      <c r="Z22" s="4" t="s">
        <v>430</v>
      </c>
      <c r="AA22" s="4" t="s">
        <v>436</v>
      </c>
      <c r="AB22" s="34" t="s">
        <v>452</v>
      </c>
      <c r="AC22" s="7" t="s">
        <v>577</v>
      </c>
      <c r="AD22" s="1">
        <v>11.25</v>
      </c>
      <c r="AE22" s="1">
        <v>11.25</v>
      </c>
      <c r="AF22" s="1">
        <v>7.5</v>
      </c>
      <c r="AJ22" s="1">
        <v>47</v>
      </c>
      <c r="AK22" s="1">
        <v>36</v>
      </c>
      <c r="AM22" s="50">
        <f t="shared" si="2"/>
        <v>938.52</v>
      </c>
      <c r="AN22" s="46" t="s">
        <v>570</v>
      </c>
      <c r="AO22" s="1">
        <v>0.13700000000000001</v>
      </c>
      <c r="AQ22" s="1">
        <v>0.25700000000000001</v>
      </c>
      <c r="AU22" s="5"/>
      <c r="AW22" s="5"/>
    </row>
    <row r="23" spans="1:49" ht="13.15" customHeight="1" x14ac:dyDescent="0.2">
      <c r="A23" s="45">
        <f>SUBTOTAL(3,$B$18:B23)</f>
        <v>6</v>
      </c>
      <c r="B23" s="12">
        <v>696244112243</v>
      </c>
      <c r="C23" s="1" t="s">
        <v>559</v>
      </c>
      <c r="D23" s="1" t="s">
        <v>626</v>
      </c>
      <c r="E23" s="1">
        <v>100</v>
      </c>
      <c r="F23" s="10"/>
      <c r="G23" s="162">
        <v>6.48</v>
      </c>
      <c r="H23" s="5">
        <f t="shared" si="0"/>
        <v>0</v>
      </c>
      <c r="I23" s="102">
        <f t="shared" si="1"/>
        <v>7.3224</v>
      </c>
      <c r="J23" s="85">
        <f t="shared" si="3"/>
        <v>0</v>
      </c>
      <c r="K23" s="58">
        <v>15</v>
      </c>
      <c r="L23" s="4" t="s">
        <v>1</v>
      </c>
      <c r="M23" s="8">
        <f>(S23+P23)+(Q23/6)</f>
        <v>0.50880000000000003</v>
      </c>
      <c r="N23" s="9">
        <v>0.38280000000000003</v>
      </c>
      <c r="O23" s="2">
        <v>0.38279999999999997</v>
      </c>
      <c r="P23" s="2">
        <v>7.8E-2</v>
      </c>
      <c r="Q23" s="2">
        <v>0.22800000000000001</v>
      </c>
      <c r="R23" s="2">
        <v>0.01</v>
      </c>
      <c r="S23" s="126">
        <f>O23/100*E23+R23</f>
        <v>0.39279999999999998</v>
      </c>
      <c r="T23" s="7" t="s">
        <v>67</v>
      </c>
      <c r="U23" s="1">
        <v>6</v>
      </c>
      <c r="V23" s="7" t="s">
        <v>341</v>
      </c>
      <c r="W23" s="31">
        <v>864</v>
      </c>
      <c r="X23" s="31">
        <f>W23/U23</f>
        <v>144</v>
      </c>
      <c r="Y23" s="1" t="s">
        <v>332</v>
      </c>
      <c r="Z23" s="4" t="s">
        <v>430</v>
      </c>
      <c r="AA23" s="4" t="s">
        <v>436</v>
      </c>
      <c r="AB23" s="34" t="s">
        <v>452</v>
      </c>
      <c r="AC23" s="7" t="s">
        <v>577</v>
      </c>
      <c r="AD23" s="1">
        <v>1.5</v>
      </c>
      <c r="AE23" s="1">
        <v>3.5</v>
      </c>
      <c r="AF23" s="1">
        <v>4.75</v>
      </c>
      <c r="AG23" s="1">
        <v>7.375</v>
      </c>
      <c r="AH23" s="1">
        <v>5.375</v>
      </c>
      <c r="AI23" s="1">
        <v>5.375</v>
      </c>
      <c r="AJ23" s="1">
        <v>47</v>
      </c>
      <c r="AK23" s="1">
        <v>36</v>
      </c>
      <c r="AM23" s="50">
        <f t="shared" si="2"/>
        <v>439.60320000000002</v>
      </c>
      <c r="AN23" s="46" t="s">
        <v>570</v>
      </c>
      <c r="AO23" s="1">
        <v>0.13700000000000001</v>
      </c>
      <c r="AQ23" s="1">
        <v>0.25700000000000001</v>
      </c>
      <c r="AU23" s="5"/>
      <c r="AW23" s="5"/>
    </row>
    <row r="24" spans="1:49" ht="13.15" customHeight="1" x14ac:dyDescent="0.2">
      <c r="A24" s="45">
        <f>SUBTOTAL(3,$B$18:B24)</f>
        <v>7</v>
      </c>
      <c r="B24" s="12">
        <v>696244112267</v>
      </c>
      <c r="C24" s="1" t="s">
        <v>560</v>
      </c>
      <c r="D24" s="1" t="s">
        <v>1006</v>
      </c>
      <c r="E24" s="11">
        <v>1400</v>
      </c>
      <c r="F24" s="10"/>
      <c r="G24" s="162">
        <v>46.63</v>
      </c>
      <c r="H24" s="5">
        <f t="shared" si="0"/>
        <v>0</v>
      </c>
      <c r="I24" s="102">
        <f t="shared" si="1"/>
        <v>52.691900000000004</v>
      </c>
      <c r="J24" s="85">
        <f t="shared" si="3"/>
        <v>0</v>
      </c>
      <c r="K24" s="58">
        <v>15</v>
      </c>
      <c r="L24" s="4" t="s">
        <v>1</v>
      </c>
      <c r="M24" s="8">
        <f>S24+P24</f>
        <v>2.7240000000000002</v>
      </c>
      <c r="N24" s="9">
        <v>3.552384</v>
      </c>
      <c r="O24" s="2">
        <v>0.38</v>
      </c>
      <c r="P24" s="2">
        <v>0.26400000000000001</v>
      </c>
      <c r="Q24" s="2">
        <v>0.4</v>
      </c>
      <c r="R24" s="2">
        <v>0.01</v>
      </c>
      <c r="S24" s="126">
        <v>2.46</v>
      </c>
      <c r="T24" s="7" t="s">
        <v>70</v>
      </c>
      <c r="U24" s="1">
        <v>2</v>
      </c>
      <c r="V24" s="7" t="s">
        <v>342</v>
      </c>
      <c r="W24" s="31">
        <v>140</v>
      </c>
      <c r="X24" s="31">
        <f>W24/U24</f>
        <v>70</v>
      </c>
      <c r="Y24" s="1" t="s">
        <v>1005</v>
      </c>
      <c r="Z24" s="4" t="s">
        <v>430</v>
      </c>
      <c r="AA24" s="4" t="s">
        <v>436</v>
      </c>
      <c r="AB24" s="34" t="s">
        <v>452</v>
      </c>
      <c r="AC24" s="7" t="s">
        <v>577</v>
      </c>
      <c r="AD24" s="1">
        <v>7</v>
      </c>
      <c r="AE24" s="1">
        <v>6</v>
      </c>
      <c r="AF24" s="1">
        <v>3.5</v>
      </c>
      <c r="AG24" s="1">
        <v>12.5</v>
      </c>
      <c r="AH24" s="1">
        <v>7.5</v>
      </c>
      <c r="AI24" s="1">
        <v>4.375</v>
      </c>
      <c r="AJ24" s="1">
        <v>47</v>
      </c>
      <c r="AK24" s="1">
        <v>36</v>
      </c>
      <c r="AM24" s="50">
        <f t="shared" si="2"/>
        <v>381.36</v>
      </c>
      <c r="AN24" s="46" t="s">
        <v>570</v>
      </c>
      <c r="AO24" s="1">
        <v>0.13700000000000001</v>
      </c>
      <c r="AQ24" s="1">
        <v>0.25700000000000001</v>
      </c>
      <c r="AU24" s="5"/>
      <c r="AW24" s="5"/>
    </row>
    <row r="25" spans="1:49" ht="13.15" customHeight="1" x14ac:dyDescent="0.2">
      <c r="A25" s="45">
        <f>SUBTOTAL(3,$B$18:B25)</f>
        <v>8</v>
      </c>
      <c r="B25" s="12">
        <v>696244110232</v>
      </c>
      <c r="C25" s="1" t="s">
        <v>297</v>
      </c>
      <c r="D25" s="1" t="s">
        <v>627</v>
      </c>
      <c r="E25" s="11">
        <v>8000</v>
      </c>
      <c r="F25" s="10"/>
      <c r="G25" s="162">
        <v>345.74</v>
      </c>
      <c r="H25" s="5">
        <f t="shared" si="0"/>
        <v>0</v>
      </c>
      <c r="I25" s="102">
        <f t="shared" si="1"/>
        <v>390.68619999999999</v>
      </c>
      <c r="J25" s="85">
        <f t="shared" si="3"/>
        <v>0</v>
      </c>
      <c r="K25" s="58">
        <v>15</v>
      </c>
      <c r="L25" s="4" t="s">
        <v>1</v>
      </c>
      <c r="M25" s="8">
        <f>S25+P25</f>
        <v>32.054000000000002</v>
      </c>
      <c r="N25" s="9">
        <v>30.624000000000002</v>
      </c>
      <c r="O25" s="2">
        <v>0.38279999999999997</v>
      </c>
      <c r="P25" s="2">
        <v>1.43</v>
      </c>
      <c r="Q25" s="2">
        <v>0</v>
      </c>
      <c r="R25" s="2">
        <v>0</v>
      </c>
      <c r="S25" s="126">
        <f t="shared" ref="S25:S56" si="4">O25/100*E25+R25</f>
        <v>30.623999999999999</v>
      </c>
      <c r="T25" s="7" t="s">
        <v>78</v>
      </c>
      <c r="U25" s="1"/>
      <c r="W25" s="31">
        <v>36</v>
      </c>
      <c r="Y25" s="1" t="s">
        <v>329</v>
      </c>
      <c r="Z25" s="4" t="s">
        <v>430</v>
      </c>
      <c r="AA25" s="4" t="s">
        <v>436</v>
      </c>
      <c r="AB25" s="34" t="s">
        <v>452</v>
      </c>
      <c r="AC25" s="7" t="s">
        <v>577</v>
      </c>
      <c r="AD25" s="1">
        <v>11.25</v>
      </c>
      <c r="AE25" s="1">
        <v>11.25</v>
      </c>
      <c r="AF25" s="1">
        <v>7.5</v>
      </c>
      <c r="AJ25" s="1">
        <v>47</v>
      </c>
      <c r="AK25" s="1">
        <v>36</v>
      </c>
      <c r="AM25" s="50">
        <f t="shared" si="2"/>
        <v>1153.944</v>
      </c>
      <c r="AN25" s="46">
        <v>0.96499999999999997</v>
      </c>
      <c r="AO25" s="1">
        <v>0.13700000000000001</v>
      </c>
      <c r="AQ25" s="1">
        <v>0.25700000000000001</v>
      </c>
      <c r="AU25" s="5"/>
      <c r="AW25" s="5"/>
    </row>
    <row r="26" spans="1:49" ht="13.15" customHeight="1" x14ac:dyDescent="0.2">
      <c r="A26" s="45">
        <f>SUBTOTAL(3,$B$18:B26)</f>
        <v>9</v>
      </c>
      <c r="B26" s="12">
        <v>696244110256</v>
      </c>
      <c r="C26" s="1" t="s">
        <v>296</v>
      </c>
      <c r="D26" s="1" t="s">
        <v>628</v>
      </c>
      <c r="E26" s="1">
        <v>100</v>
      </c>
      <c r="F26" s="10"/>
      <c r="G26" s="162">
        <v>6.69</v>
      </c>
      <c r="H26" s="5">
        <f t="shared" si="0"/>
        <v>0</v>
      </c>
      <c r="I26" s="102">
        <f t="shared" si="1"/>
        <v>7.5597000000000003</v>
      </c>
      <c r="J26" s="85">
        <f t="shared" si="3"/>
        <v>0</v>
      </c>
      <c r="K26" s="58">
        <v>15</v>
      </c>
      <c r="L26" s="4" t="s">
        <v>1</v>
      </c>
      <c r="M26" s="8">
        <f>(S26+P26)+(Q26/6)</f>
        <v>0.50880000000000003</v>
      </c>
      <c r="N26" s="9">
        <v>0.38280000000000003</v>
      </c>
      <c r="O26" s="2">
        <v>0.38279999999999997</v>
      </c>
      <c r="P26" s="2">
        <v>7.8E-2</v>
      </c>
      <c r="Q26" s="2">
        <v>0.22800000000000001</v>
      </c>
      <c r="R26" s="2">
        <v>0.01</v>
      </c>
      <c r="S26" s="126">
        <f t="shared" si="4"/>
        <v>0.39279999999999998</v>
      </c>
      <c r="T26" s="7" t="s">
        <v>67</v>
      </c>
      <c r="U26" s="1">
        <v>6</v>
      </c>
      <c r="V26" s="7" t="s">
        <v>341</v>
      </c>
      <c r="W26" s="31">
        <v>864</v>
      </c>
      <c r="X26" s="31">
        <f>W26/U26</f>
        <v>144</v>
      </c>
      <c r="Y26" s="1" t="s">
        <v>332</v>
      </c>
      <c r="Z26" s="4" t="s">
        <v>430</v>
      </c>
      <c r="AA26" s="4" t="s">
        <v>436</v>
      </c>
      <c r="AB26" s="34" t="s">
        <v>452</v>
      </c>
      <c r="AC26" s="7" t="s">
        <v>577</v>
      </c>
      <c r="AD26" s="1">
        <v>1.5</v>
      </c>
      <c r="AE26" s="1">
        <v>3.5</v>
      </c>
      <c r="AF26" s="1">
        <v>4.75</v>
      </c>
      <c r="AG26" s="1">
        <v>7.375</v>
      </c>
      <c r="AH26" s="1">
        <v>5.375</v>
      </c>
      <c r="AI26" s="1">
        <v>5.375</v>
      </c>
      <c r="AJ26" s="1">
        <v>47</v>
      </c>
      <c r="AK26" s="1">
        <v>36</v>
      </c>
      <c r="AM26" s="50">
        <f t="shared" si="2"/>
        <v>439.60320000000002</v>
      </c>
      <c r="AN26" s="46">
        <v>0.96499999999999997</v>
      </c>
      <c r="AO26" s="1">
        <v>0.13700000000000001</v>
      </c>
      <c r="AQ26" s="1">
        <v>0.25700000000000001</v>
      </c>
      <c r="AU26" s="5"/>
      <c r="AW26" s="5"/>
    </row>
    <row r="27" spans="1:49" ht="13.15" customHeight="1" x14ac:dyDescent="0.2">
      <c r="A27" s="45">
        <f>SUBTOTAL(3,$B$18:B27)</f>
        <v>10</v>
      </c>
      <c r="B27" s="12">
        <v>696244110270</v>
      </c>
      <c r="C27" s="1" t="s">
        <v>295</v>
      </c>
      <c r="D27" s="1" t="s">
        <v>1007</v>
      </c>
      <c r="E27" s="1">
        <v>928</v>
      </c>
      <c r="F27" s="10"/>
      <c r="G27" s="162">
        <v>46.63</v>
      </c>
      <c r="H27" s="5">
        <f t="shared" si="0"/>
        <v>0</v>
      </c>
      <c r="I27" s="102">
        <f t="shared" si="1"/>
        <v>52.691900000000004</v>
      </c>
      <c r="J27" s="85">
        <f t="shared" si="3"/>
        <v>0</v>
      </c>
      <c r="K27" s="58">
        <v>15</v>
      </c>
      <c r="L27" s="4" t="s">
        <v>1</v>
      </c>
      <c r="M27" s="8">
        <f>S27+P27</f>
        <v>3.8003999999999998</v>
      </c>
      <c r="N27" s="9">
        <v>3.552384</v>
      </c>
      <c r="O27" s="2">
        <v>0.38</v>
      </c>
      <c r="P27" s="2">
        <v>0.26400000000000001</v>
      </c>
      <c r="Q27" s="2">
        <v>0.4</v>
      </c>
      <c r="R27" s="2">
        <v>0.01</v>
      </c>
      <c r="S27" s="126">
        <f t="shared" si="4"/>
        <v>3.5364</v>
      </c>
      <c r="T27" s="7" t="s">
        <v>70</v>
      </c>
      <c r="U27" s="1">
        <v>2</v>
      </c>
      <c r="V27" s="7" t="s">
        <v>342</v>
      </c>
      <c r="W27" s="31">
        <v>140</v>
      </c>
      <c r="X27" s="31">
        <f>W27/U27</f>
        <v>70</v>
      </c>
      <c r="Y27" s="1" t="s">
        <v>1005</v>
      </c>
      <c r="Z27" s="4" t="s">
        <v>430</v>
      </c>
      <c r="AA27" s="4" t="s">
        <v>436</v>
      </c>
      <c r="AB27" s="34" t="s">
        <v>452</v>
      </c>
      <c r="AC27" s="7" t="s">
        <v>577</v>
      </c>
      <c r="AD27" s="1">
        <v>7</v>
      </c>
      <c r="AE27" s="1">
        <v>6</v>
      </c>
      <c r="AF27" s="1">
        <v>3.5</v>
      </c>
      <c r="AG27" s="1">
        <v>12.5</v>
      </c>
      <c r="AH27" s="1">
        <v>7.5</v>
      </c>
      <c r="AI27" s="1">
        <v>4.375</v>
      </c>
      <c r="AJ27" s="1">
        <v>47</v>
      </c>
      <c r="AK27" s="1">
        <v>36</v>
      </c>
      <c r="AM27" s="50">
        <f t="shared" si="2"/>
        <v>532.05599999999993</v>
      </c>
      <c r="AN27" s="46">
        <v>0.96499999999999997</v>
      </c>
      <c r="AO27" s="1">
        <v>0.13700000000000001</v>
      </c>
      <c r="AQ27" s="1">
        <v>0.25700000000000001</v>
      </c>
      <c r="AU27" s="5"/>
      <c r="AW27" s="5"/>
    </row>
    <row r="28" spans="1:49" ht="14.45" customHeight="1" x14ac:dyDescent="0.2">
      <c r="A28" s="45">
        <f>SUBTOTAL(3,$B$18:B28)</f>
        <v>11</v>
      </c>
      <c r="B28" s="12">
        <v>696244111079</v>
      </c>
      <c r="C28" s="1" t="s">
        <v>403</v>
      </c>
      <c r="D28" s="1" t="s">
        <v>629</v>
      </c>
      <c r="E28" s="11">
        <v>10000</v>
      </c>
      <c r="F28" s="10"/>
      <c r="G28" s="162">
        <v>491.15</v>
      </c>
      <c r="H28" s="5">
        <f t="shared" si="0"/>
        <v>0</v>
      </c>
      <c r="I28" s="102">
        <f t="shared" si="1"/>
        <v>554.99950000000001</v>
      </c>
      <c r="J28" s="85">
        <f t="shared" si="3"/>
        <v>0</v>
      </c>
      <c r="K28" s="58">
        <v>15</v>
      </c>
      <c r="L28" s="4" t="s">
        <v>1</v>
      </c>
      <c r="M28" s="8">
        <f>S28+P28</f>
        <v>42.629999999999995</v>
      </c>
      <c r="N28" s="9">
        <v>30.745000000000001</v>
      </c>
      <c r="O28" s="2">
        <v>0.41199999999999998</v>
      </c>
      <c r="P28" s="2">
        <v>1.43</v>
      </c>
      <c r="Q28" s="2">
        <v>0</v>
      </c>
      <c r="R28" s="2">
        <v>0</v>
      </c>
      <c r="S28" s="126">
        <f t="shared" si="4"/>
        <v>41.199999999999996</v>
      </c>
      <c r="T28" s="7" t="s">
        <v>78</v>
      </c>
      <c r="U28" s="1"/>
      <c r="W28" s="31">
        <v>36</v>
      </c>
      <c r="Y28" s="1" t="s">
        <v>329</v>
      </c>
      <c r="Z28" s="4" t="s">
        <v>430</v>
      </c>
      <c r="AA28" s="4" t="s">
        <v>436</v>
      </c>
      <c r="AB28" s="34" t="s">
        <v>453</v>
      </c>
      <c r="AC28" s="7" t="s">
        <v>577</v>
      </c>
      <c r="AD28" s="1">
        <v>11.25</v>
      </c>
      <c r="AE28" s="1">
        <v>11.25</v>
      </c>
      <c r="AF28" s="1">
        <v>7.5</v>
      </c>
      <c r="AJ28" s="1">
        <v>47</v>
      </c>
      <c r="AK28" s="1">
        <v>36</v>
      </c>
      <c r="AM28" s="50">
        <f t="shared" si="2"/>
        <v>1534.6799999999998</v>
      </c>
      <c r="AN28" s="46">
        <v>0.88200000000000001</v>
      </c>
      <c r="AO28" s="1">
        <v>0.157</v>
      </c>
      <c r="AQ28" s="1">
        <v>0.29699999999999999</v>
      </c>
      <c r="AU28" s="5"/>
      <c r="AW28" s="5"/>
    </row>
    <row r="29" spans="1:49" ht="12.75" x14ac:dyDescent="0.2">
      <c r="A29" s="45">
        <f>SUBTOTAL(3,$B$18:B29)</f>
        <v>12</v>
      </c>
      <c r="B29" s="12">
        <v>696244111093</v>
      </c>
      <c r="C29" s="1" t="s">
        <v>404</v>
      </c>
      <c r="D29" s="1" t="s">
        <v>630</v>
      </c>
      <c r="E29" s="11">
        <v>100</v>
      </c>
      <c r="F29" s="10"/>
      <c r="G29" s="162">
        <v>7.23</v>
      </c>
      <c r="H29" s="5">
        <f t="shared" si="0"/>
        <v>0</v>
      </c>
      <c r="I29" s="102">
        <f t="shared" si="1"/>
        <v>8.1699000000000002</v>
      </c>
      <c r="J29" s="85">
        <f t="shared" si="3"/>
        <v>0</v>
      </c>
      <c r="K29" s="58">
        <v>15</v>
      </c>
      <c r="L29" s="4" t="s">
        <v>1</v>
      </c>
      <c r="M29" s="8">
        <f>(S29+P29)+(Q29/6)</f>
        <v>0.53800000000000003</v>
      </c>
      <c r="N29" s="9">
        <v>0.47300000000000003</v>
      </c>
      <c r="O29" s="2">
        <v>0.41199999999999998</v>
      </c>
      <c r="P29" s="2">
        <v>7.8E-2</v>
      </c>
      <c r="Q29" s="2">
        <v>0.22800000000000001</v>
      </c>
      <c r="R29" s="2">
        <v>0.01</v>
      </c>
      <c r="S29" s="126">
        <f t="shared" si="4"/>
        <v>0.42199999999999999</v>
      </c>
      <c r="T29" s="7" t="s">
        <v>67</v>
      </c>
      <c r="U29" s="1">
        <v>6</v>
      </c>
      <c r="V29" s="7" t="s">
        <v>341</v>
      </c>
      <c r="W29" s="31">
        <v>864</v>
      </c>
      <c r="X29" s="31">
        <f>W29/U29</f>
        <v>144</v>
      </c>
      <c r="Y29" s="1" t="s">
        <v>332</v>
      </c>
      <c r="Z29" s="4" t="s">
        <v>430</v>
      </c>
      <c r="AA29" s="4" t="s">
        <v>436</v>
      </c>
      <c r="AB29" s="34" t="s">
        <v>453</v>
      </c>
      <c r="AC29" s="7" t="s">
        <v>577</v>
      </c>
      <c r="AD29" s="1">
        <v>1.5</v>
      </c>
      <c r="AE29" s="1">
        <v>3.5</v>
      </c>
      <c r="AF29" s="1">
        <v>4.75</v>
      </c>
      <c r="AG29" s="1">
        <v>7.375</v>
      </c>
      <c r="AH29" s="1">
        <v>5.375</v>
      </c>
      <c r="AI29" s="1">
        <v>5.375</v>
      </c>
      <c r="AJ29" s="1">
        <v>47</v>
      </c>
      <c r="AK29" s="1">
        <v>36</v>
      </c>
      <c r="AM29" s="50">
        <f t="shared" si="2"/>
        <v>464.83200000000005</v>
      </c>
      <c r="AN29" s="46">
        <v>0.88200000000000001</v>
      </c>
      <c r="AO29" s="1">
        <v>0.157</v>
      </c>
      <c r="AQ29" s="1">
        <v>0.29699999999999999</v>
      </c>
      <c r="AU29" s="5"/>
      <c r="AW29" s="5"/>
    </row>
    <row r="30" spans="1:49" ht="13.15" customHeight="1" x14ac:dyDescent="0.2">
      <c r="A30" s="45">
        <f>SUBTOTAL(3,$B$18:B30)</f>
        <v>13</v>
      </c>
      <c r="B30" s="12">
        <v>696244111116</v>
      </c>
      <c r="C30" s="1" t="s">
        <v>405</v>
      </c>
      <c r="D30" s="1" t="s">
        <v>1008</v>
      </c>
      <c r="E30" s="11">
        <v>835</v>
      </c>
      <c r="F30" s="10"/>
      <c r="G30" s="162">
        <v>46.63</v>
      </c>
      <c r="H30" s="5">
        <f t="shared" si="0"/>
        <v>0</v>
      </c>
      <c r="I30" s="102">
        <f t="shared" si="1"/>
        <v>52.691900000000004</v>
      </c>
      <c r="J30" s="85">
        <f t="shared" si="3"/>
        <v>0</v>
      </c>
      <c r="K30" s="58">
        <v>15</v>
      </c>
      <c r="L30" s="4" t="s">
        <v>1</v>
      </c>
      <c r="M30" s="8">
        <f>S30+P30</f>
        <v>3.7141999999999991</v>
      </c>
      <c r="N30" s="9">
        <v>3.5475000000000003</v>
      </c>
      <c r="O30" s="2">
        <v>0.41199999999999998</v>
      </c>
      <c r="P30" s="2">
        <v>0.26400000000000001</v>
      </c>
      <c r="Q30" s="2">
        <v>0.4</v>
      </c>
      <c r="R30" s="2">
        <v>0.01</v>
      </c>
      <c r="S30" s="126">
        <f t="shared" si="4"/>
        <v>3.4501999999999993</v>
      </c>
      <c r="T30" s="7" t="s">
        <v>70</v>
      </c>
      <c r="U30" s="1">
        <v>2</v>
      </c>
      <c r="V30" s="7" t="s">
        <v>342</v>
      </c>
      <c r="W30" s="31">
        <v>140</v>
      </c>
      <c r="X30" s="31">
        <f>W30/U30</f>
        <v>70</v>
      </c>
      <c r="Y30" s="1" t="s">
        <v>1005</v>
      </c>
      <c r="Z30" s="4" t="s">
        <v>430</v>
      </c>
      <c r="AA30" s="4" t="s">
        <v>436</v>
      </c>
      <c r="AB30" s="34" t="s">
        <v>453</v>
      </c>
      <c r="AC30" s="7" t="s">
        <v>577</v>
      </c>
      <c r="AD30" s="1">
        <v>7</v>
      </c>
      <c r="AE30" s="1">
        <v>6</v>
      </c>
      <c r="AF30" s="1">
        <v>3.5</v>
      </c>
      <c r="AG30" s="1">
        <v>12.5</v>
      </c>
      <c r="AH30" s="1">
        <v>7.5</v>
      </c>
      <c r="AI30" s="1">
        <v>4.375</v>
      </c>
      <c r="AJ30" s="1">
        <v>47</v>
      </c>
      <c r="AK30" s="1">
        <v>36</v>
      </c>
      <c r="AM30" s="50">
        <f t="shared" si="2"/>
        <v>519.98799999999983</v>
      </c>
      <c r="AN30" s="46">
        <v>0.88200000000000001</v>
      </c>
      <c r="AO30" s="1">
        <v>0.157</v>
      </c>
      <c r="AQ30" s="1">
        <v>0.29699999999999999</v>
      </c>
      <c r="AU30" s="5"/>
      <c r="AW30" s="5"/>
    </row>
    <row r="31" spans="1:49" ht="14.45" customHeight="1" x14ac:dyDescent="0.2">
      <c r="A31" s="45">
        <f>SUBTOTAL(3,$B$18:B31)</f>
        <v>14</v>
      </c>
      <c r="B31" s="12">
        <v>696244100004</v>
      </c>
      <c r="C31" s="1" t="s">
        <v>294</v>
      </c>
      <c r="D31" s="1" t="s">
        <v>631</v>
      </c>
      <c r="E31" s="11">
        <v>6500</v>
      </c>
      <c r="F31" s="10"/>
      <c r="G31" s="162">
        <v>340.12</v>
      </c>
      <c r="H31" s="5">
        <f t="shared" si="0"/>
        <v>0</v>
      </c>
      <c r="I31" s="102">
        <f t="shared" si="1"/>
        <v>384.3356</v>
      </c>
      <c r="J31" s="85">
        <f t="shared" si="3"/>
        <v>0</v>
      </c>
      <c r="K31" s="58">
        <v>15</v>
      </c>
      <c r="L31" s="4" t="s">
        <v>1</v>
      </c>
      <c r="M31" s="8">
        <f>S31+P31</f>
        <v>32.369999999999997</v>
      </c>
      <c r="N31" s="9">
        <v>30.745000000000001</v>
      </c>
      <c r="O31" s="2">
        <v>0.47599999999999998</v>
      </c>
      <c r="P31" s="2">
        <v>1.43</v>
      </c>
      <c r="Q31" s="2">
        <v>0</v>
      </c>
      <c r="R31" s="2">
        <v>0</v>
      </c>
      <c r="S31" s="126">
        <f t="shared" si="4"/>
        <v>30.939999999999998</v>
      </c>
      <c r="T31" s="7" t="s">
        <v>78</v>
      </c>
      <c r="U31" s="1"/>
      <c r="W31" s="31">
        <v>36</v>
      </c>
      <c r="Y31" s="1" t="s">
        <v>329</v>
      </c>
      <c r="Z31" s="4" t="s">
        <v>430</v>
      </c>
      <c r="AA31" s="4" t="s">
        <v>436</v>
      </c>
      <c r="AB31" s="34" t="s">
        <v>454</v>
      </c>
      <c r="AC31" s="7" t="s">
        <v>577</v>
      </c>
      <c r="AD31" s="1">
        <v>11.25</v>
      </c>
      <c r="AE31" s="1">
        <v>11.25</v>
      </c>
      <c r="AF31" s="1">
        <v>7.5</v>
      </c>
      <c r="AJ31" s="1">
        <v>47</v>
      </c>
      <c r="AK31" s="1">
        <v>36</v>
      </c>
      <c r="AM31" s="50">
        <f t="shared" si="2"/>
        <v>1165.32</v>
      </c>
      <c r="AN31" s="46">
        <v>0.96499999999999997</v>
      </c>
      <c r="AO31" s="1">
        <v>0.157</v>
      </c>
      <c r="AQ31" s="1">
        <v>0.29699999999999999</v>
      </c>
      <c r="AU31" s="5"/>
      <c r="AW31" s="5"/>
    </row>
    <row r="32" spans="1:49" ht="12.75" x14ac:dyDescent="0.2">
      <c r="A32" s="45">
        <f>SUBTOTAL(3,$B$18:B32)</f>
        <v>15</v>
      </c>
      <c r="B32" s="12">
        <v>696244100271</v>
      </c>
      <c r="C32" s="1" t="s">
        <v>293</v>
      </c>
      <c r="D32" s="1" t="s">
        <v>632</v>
      </c>
      <c r="E32" s="11">
        <v>100</v>
      </c>
      <c r="F32" s="10"/>
      <c r="G32" s="162">
        <v>7.9</v>
      </c>
      <c r="H32" s="5">
        <f t="shared" si="0"/>
        <v>0</v>
      </c>
      <c r="I32" s="102">
        <f t="shared" si="1"/>
        <v>8.9269999999999996</v>
      </c>
      <c r="J32" s="85">
        <f t="shared" si="3"/>
        <v>0</v>
      </c>
      <c r="K32" s="58">
        <v>15</v>
      </c>
      <c r="L32" s="4" t="s">
        <v>1</v>
      </c>
      <c r="M32" s="8">
        <f>(S32+P32)+(Q32/6)</f>
        <v>0.60199999999999998</v>
      </c>
      <c r="N32" s="9">
        <v>0.47300000000000003</v>
      </c>
      <c r="O32" s="2">
        <v>0.47599999999999998</v>
      </c>
      <c r="P32" s="2">
        <v>7.8E-2</v>
      </c>
      <c r="Q32" s="2">
        <v>0.22800000000000001</v>
      </c>
      <c r="R32" s="2">
        <v>0.01</v>
      </c>
      <c r="S32" s="126">
        <f t="shared" si="4"/>
        <v>0.48599999999999993</v>
      </c>
      <c r="T32" s="7" t="s">
        <v>67</v>
      </c>
      <c r="U32" s="1">
        <v>6</v>
      </c>
      <c r="V32" s="7" t="s">
        <v>341</v>
      </c>
      <c r="W32" s="31">
        <v>864</v>
      </c>
      <c r="X32" s="31">
        <f>W32/U32</f>
        <v>144</v>
      </c>
      <c r="Y32" s="1" t="s">
        <v>332</v>
      </c>
      <c r="Z32" s="4" t="s">
        <v>430</v>
      </c>
      <c r="AA32" s="4" t="s">
        <v>436</v>
      </c>
      <c r="AB32" s="34" t="s">
        <v>454</v>
      </c>
      <c r="AC32" s="7" t="s">
        <v>577</v>
      </c>
      <c r="AD32" s="1">
        <v>1.5</v>
      </c>
      <c r="AE32" s="1">
        <v>3.5</v>
      </c>
      <c r="AF32" s="1">
        <v>4.75</v>
      </c>
      <c r="AG32" s="1">
        <v>7.375</v>
      </c>
      <c r="AH32" s="1">
        <v>5.375</v>
      </c>
      <c r="AI32" s="1">
        <v>5.375</v>
      </c>
      <c r="AJ32" s="1">
        <v>47</v>
      </c>
      <c r="AK32" s="1">
        <v>36</v>
      </c>
      <c r="AM32" s="50">
        <f t="shared" si="2"/>
        <v>520.12799999999993</v>
      </c>
      <c r="AN32" s="46">
        <v>0.96499999999999997</v>
      </c>
      <c r="AO32" s="1">
        <v>0.157</v>
      </c>
      <c r="AQ32" s="1">
        <v>0.29699999999999999</v>
      </c>
      <c r="AU32" s="5"/>
      <c r="AW32" s="5"/>
    </row>
    <row r="33" spans="1:49" ht="13.15" customHeight="1" x14ac:dyDescent="0.2">
      <c r="A33" s="45">
        <f>SUBTOTAL(3,$B$18:B33)</f>
        <v>16</v>
      </c>
      <c r="B33" s="12">
        <v>696244100141</v>
      </c>
      <c r="C33" s="1" t="s">
        <v>292</v>
      </c>
      <c r="D33" s="1" t="s">
        <v>1009</v>
      </c>
      <c r="E33" s="11">
        <v>750</v>
      </c>
      <c r="F33" s="10"/>
      <c r="G33" s="162">
        <v>48.94</v>
      </c>
      <c r="H33" s="5">
        <f t="shared" si="0"/>
        <v>0</v>
      </c>
      <c r="I33" s="102">
        <f t="shared" si="1"/>
        <v>55.302199999999999</v>
      </c>
      <c r="J33" s="85">
        <f t="shared" si="3"/>
        <v>0</v>
      </c>
      <c r="K33" s="58">
        <v>15</v>
      </c>
      <c r="L33" s="4" t="s">
        <v>1</v>
      </c>
      <c r="M33" s="8">
        <f>S33+P33</f>
        <v>3.8439999999999994</v>
      </c>
      <c r="N33" s="9">
        <v>3.5475000000000003</v>
      </c>
      <c r="O33" s="2">
        <v>0.47599999999999998</v>
      </c>
      <c r="P33" s="2">
        <v>0.26400000000000001</v>
      </c>
      <c r="Q33" s="2">
        <v>0.4</v>
      </c>
      <c r="R33" s="2">
        <v>0.01</v>
      </c>
      <c r="S33" s="126">
        <f t="shared" si="4"/>
        <v>3.5799999999999992</v>
      </c>
      <c r="T33" s="7" t="s">
        <v>70</v>
      </c>
      <c r="U33" s="1">
        <v>2</v>
      </c>
      <c r="V33" s="7" t="s">
        <v>342</v>
      </c>
      <c r="W33" s="31">
        <v>140</v>
      </c>
      <c r="X33" s="31">
        <f>W33/U33</f>
        <v>70</v>
      </c>
      <c r="Y33" s="1" t="s">
        <v>1005</v>
      </c>
      <c r="Z33" s="4" t="s">
        <v>430</v>
      </c>
      <c r="AA33" s="4" t="s">
        <v>436</v>
      </c>
      <c r="AB33" s="34" t="s">
        <v>454</v>
      </c>
      <c r="AC33" s="7" t="s">
        <v>577</v>
      </c>
      <c r="AD33" s="1">
        <v>7</v>
      </c>
      <c r="AE33" s="1">
        <v>6</v>
      </c>
      <c r="AF33" s="1">
        <v>3.5</v>
      </c>
      <c r="AG33" s="1">
        <v>12.5</v>
      </c>
      <c r="AH33" s="1">
        <v>7.5</v>
      </c>
      <c r="AI33" s="1">
        <v>4.375</v>
      </c>
      <c r="AJ33" s="1">
        <v>47</v>
      </c>
      <c r="AK33" s="1">
        <v>36</v>
      </c>
      <c r="AM33" s="50">
        <f t="shared" si="2"/>
        <v>538.16</v>
      </c>
      <c r="AN33" s="46">
        <v>0.96499999999999997</v>
      </c>
      <c r="AO33" s="1">
        <v>0.157</v>
      </c>
      <c r="AQ33" s="1">
        <v>0.29699999999999999</v>
      </c>
      <c r="AU33" s="5"/>
      <c r="AW33" s="5"/>
    </row>
    <row r="34" spans="1:49" ht="14.45" customHeight="1" x14ac:dyDescent="0.2">
      <c r="A34" s="45">
        <f>SUBTOTAL(3,$B$18:B34)</f>
        <v>17</v>
      </c>
      <c r="B34" s="12">
        <v>696244100011</v>
      </c>
      <c r="C34" s="1" t="s">
        <v>291</v>
      </c>
      <c r="D34" s="1" t="s">
        <v>633</v>
      </c>
      <c r="E34" s="11">
        <v>4500</v>
      </c>
      <c r="F34" s="10"/>
      <c r="G34" s="162">
        <v>270.70999999999998</v>
      </c>
      <c r="H34" s="5">
        <f t="shared" si="0"/>
        <v>0</v>
      </c>
      <c r="I34" s="102">
        <f t="shared" si="1"/>
        <v>305.90229999999997</v>
      </c>
      <c r="J34" s="85">
        <f t="shared" si="3"/>
        <v>0</v>
      </c>
      <c r="K34" s="58">
        <v>15</v>
      </c>
      <c r="L34" s="4" t="s">
        <v>1</v>
      </c>
      <c r="M34" s="8">
        <f>S34+P34</f>
        <v>29.15</v>
      </c>
      <c r="N34" s="9">
        <v>27.522000000000002</v>
      </c>
      <c r="O34" s="2">
        <v>0.61599999999999999</v>
      </c>
      <c r="P34" s="2">
        <v>1.43</v>
      </c>
      <c r="Q34" s="2">
        <v>0</v>
      </c>
      <c r="R34" s="2">
        <v>0</v>
      </c>
      <c r="S34" s="126">
        <f t="shared" si="4"/>
        <v>27.72</v>
      </c>
      <c r="T34" s="7" t="s">
        <v>78</v>
      </c>
      <c r="U34" s="1"/>
      <c r="W34" s="31">
        <v>36</v>
      </c>
      <c r="Y34" s="1" t="s">
        <v>329</v>
      </c>
      <c r="Z34" s="4" t="s">
        <v>430</v>
      </c>
      <c r="AA34" s="4" t="s">
        <v>436</v>
      </c>
      <c r="AB34" s="34" t="s">
        <v>455</v>
      </c>
      <c r="AC34" s="7" t="s">
        <v>577</v>
      </c>
      <c r="AD34" s="1">
        <v>11.25</v>
      </c>
      <c r="AE34" s="1">
        <v>11.25</v>
      </c>
      <c r="AF34" s="1">
        <v>7.5</v>
      </c>
      <c r="AJ34" s="1">
        <v>47</v>
      </c>
      <c r="AK34" s="1">
        <v>36</v>
      </c>
      <c r="AM34" s="50">
        <f t="shared" si="2"/>
        <v>1049.3999999999999</v>
      </c>
      <c r="AN34" s="46">
        <v>1.3069999999999999</v>
      </c>
      <c r="AO34" s="1">
        <v>0.157</v>
      </c>
      <c r="AQ34" s="1">
        <v>0.29699999999999999</v>
      </c>
      <c r="AU34" s="5"/>
      <c r="AW34" s="5"/>
    </row>
    <row r="35" spans="1:49" ht="12.75" x14ac:dyDescent="0.2">
      <c r="A35" s="45">
        <f>SUBTOTAL(3,$B$18:B35)</f>
        <v>18</v>
      </c>
      <c r="B35" s="12">
        <v>696244100288</v>
      </c>
      <c r="C35" s="1" t="s">
        <v>290</v>
      </c>
      <c r="D35" s="1" t="s">
        <v>634</v>
      </c>
      <c r="E35" s="11">
        <v>100</v>
      </c>
      <c r="F35" s="10"/>
      <c r="G35" s="162">
        <v>8.94</v>
      </c>
      <c r="H35" s="5">
        <f t="shared" si="0"/>
        <v>0</v>
      </c>
      <c r="I35" s="102">
        <f t="shared" si="1"/>
        <v>10.1022</v>
      </c>
      <c r="J35" s="85">
        <f t="shared" si="3"/>
        <v>0</v>
      </c>
      <c r="K35" s="58">
        <v>15</v>
      </c>
      <c r="L35" s="4" t="s">
        <v>1</v>
      </c>
      <c r="M35" s="8">
        <f>(S35+P35)+(Q35/6)</f>
        <v>0.74199999999999999</v>
      </c>
      <c r="N35" s="9">
        <v>0.61160000000000003</v>
      </c>
      <c r="O35" s="2">
        <v>0.61599999999999999</v>
      </c>
      <c r="P35" s="2">
        <v>7.8E-2</v>
      </c>
      <c r="Q35" s="2">
        <v>0.22800000000000001</v>
      </c>
      <c r="R35" s="2">
        <v>0.01</v>
      </c>
      <c r="S35" s="126">
        <f t="shared" si="4"/>
        <v>0.626</v>
      </c>
      <c r="T35" s="7" t="s">
        <v>67</v>
      </c>
      <c r="U35" s="1">
        <v>6</v>
      </c>
      <c r="V35" s="7" t="s">
        <v>341</v>
      </c>
      <c r="W35" s="31">
        <v>864</v>
      </c>
      <c r="X35" s="31">
        <f>W35/U35</f>
        <v>144</v>
      </c>
      <c r="Y35" s="1" t="s">
        <v>332</v>
      </c>
      <c r="Z35" s="4" t="s">
        <v>430</v>
      </c>
      <c r="AA35" s="4" t="s">
        <v>436</v>
      </c>
      <c r="AB35" s="34" t="s">
        <v>455</v>
      </c>
      <c r="AC35" s="7" t="s">
        <v>577</v>
      </c>
      <c r="AD35" s="1">
        <v>1.5</v>
      </c>
      <c r="AE35" s="1">
        <v>3.5</v>
      </c>
      <c r="AF35" s="1">
        <v>4.75</v>
      </c>
      <c r="AG35" s="1">
        <v>7.375</v>
      </c>
      <c r="AH35" s="1">
        <v>5.375</v>
      </c>
      <c r="AI35" s="1">
        <v>5.375</v>
      </c>
      <c r="AJ35" s="1">
        <v>47</v>
      </c>
      <c r="AK35" s="1">
        <v>36</v>
      </c>
      <c r="AM35" s="50">
        <f t="shared" si="2"/>
        <v>641.08799999999997</v>
      </c>
      <c r="AN35" s="46">
        <v>1.3069999999999999</v>
      </c>
      <c r="AO35" s="1">
        <v>0.157</v>
      </c>
      <c r="AQ35" s="1">
        <v>0.29699999999999999</v>
      </c>
      <c r="AU35" s="5"/>
      <c r="AW35" s="5"/>
    </row>
    <row r="36" spans="1:49" ht="13.15" customHeight="1" x14ac:dyDescent="0.2">
      <c r="A36" s="45">
        <f>SUBTOTAL(3,$B$18:B36)</f>
        <v>19</v>
      </c>
      <c r="B36" s="12">
        <v>696244100158</v>
      </c>
      <c r="C36" s="1" t="s">
        <v>289</v>
      </c>
      <c r="D36" s="1" t="s">
        <v>1010</v>
      </c>
      <c r="E36" s="11">
        <v>630</v>
      </c>
      <c r="F36" s="10"/>
      <c r="G36" s="162">
        <v>46.63</v>
      </c>
      <c r="H36" s="5">
        <f t="shared" si="0"/>
        <v>0</v>
      </c>
      <c r="I36" s="102">
        <f t="shared" si="1"/>
        <v>52.691900000000004</v>
      </c>
      <c r="J36" s="85">
        <f t="shared" si="3"/>
        <v>0</v>
      </c>
      <c r="K36" s="58">
        <v>15</v>
      </c>
      <c r="L36" s="4" t="s">
        <v>1</v>
      </c>
      <c r="M36" s="8">
        <f>S36+P36</f>
        <v>4.1547999999999998</v>
      </c>
      <c r="N36" s="9">
        <v>3.8530799999999998</v>
      </c>
      <c r="O36" s="2">
        <v>0.61599999999999999</v>
      </c>
      <c r="P36" s="2">
        <v>0.26400000000000001</v>
      </c>
      <c r="Q36" s="2">
        <v>0.4</v>
      </c>
      <c r="R36" s="2">
        <v>0.01</v>
      </c>
      <c r="S36" s="126">
        <f t="shared" si="4"/>
        <v>3.8907999999999996</v>
      </c>
      <c r="T36" s="7" t="s">
        <v>70</v>
      </c>
      <c r="U36" s="1">
        <v>2</v>
      </c>
      <c r="V36" s="7" t="s">
        <v>342</v>
      </c>
      <c r="W36" s="31">
        <v>140</v>
      </c>
      <c r="X36" s="31">
        <f>W36/U36</f>
        <v>70</v>
      </c>
      <c r="Y36" s="1" t="s">
        <v>1005</v>
      </c>
      <c r="Z36" s="4" t="s">
        <v>430</v>
      </c>
      <c r="AA36" s="4" t="s">
        <v>436</v>
      </c>
      <c r="AB36" s="34" t="s">
        <v>455</v>
      </c>
      <c r="AC36" s="7" t="s">
        <v>577</v>
      </c>
      <c r="AD36" s="1">
        <v>7</v>
      </c>
      <c r="AE36" s="1">
        <v>6</v>
      </c>
      <c r="AF36" s="1">
        <v>3.5</v>
      </c>
      <c r="AG36" s="1">
        <v>12.5</v>
      </c>
      <c r="AH36" s="1">
        <v>7.5</v>
      </c>
      <c r="AI36" s="1">
        <v>4.375</v>
      </c>
      <c r="AJ36" s="1">
        <v>47</v>
      </c>
      <c r="AK36" s="1">
        <v>36</v>
      </c>
      <c r="AM36" s="50">
        <f t="shared" si="2"/>
        <v>581.67200000000003</v>
      </c>
      <c r="AN36" s="46">
        <v>1.3069999999999999</v>
      </c>
      <c r="AO36" s="1">
        <v>0.157</v>
      </c>
      <c r="AQ36" s="1">
        <v>0.29699999999999999</v>
      </c>
      <c r="AU36" s="5"/>
      <c r="AW36" s="5"/>
    </row>
    <row r="37" spans="1:49" ht="14.45" customHeight="1" x14ac:dyDescent="0.2">
      <c r="A37" s="45">
        <f>SUBTOTAL(3,$B$18:B37)</f>
        <v>20</v>
      </c>
      <c r="B37" s="12">
        <v>696244100028</v>
      </c>
      <c r="C37" s="1" t="s">
        <v>288</v>
      </c>
      <c r="D37" s="1" t="s">
        <v>635</v>
      </c>
      <c r="E37" s="11">
        <v>5200</v>
      </c>
      <c r="F37" s="10"/>
      <c r="G37" s="162">
        <v>311.52</v>
      </c>
      <c r="H37" s="5">
        <f t="shared" si="0"/>
        <v>0</v>
      </c>
      <c r="I37" s="102">
        <f t="shared" si="1"/>
        <v>352.01759999999996</v>
      </c>
      <c r="J37" s="85">
        <f t="shared" si="3"/>
        <v>0</v>
      </c>
      <c r="K37" s="58">
        <v>25</v>
      </c>
      <c r="L37" s="4" t="s">
        <v>1</v>
      </c>
      <c r="M37" s="8">
        <f>S37+P37</f>
        <v>31.381999999999998</v>
      </c>
      <c r="N37" s="9">
        <v>29.744</v>
      </c>
      <c r="O37" s="2">
        <v>0.57599999999999996</v>
      </c>
      <c r="P37" s="2">
        <v>1.43</v>
      </c>
      <c r="Q37" s="2">
        <v>0</v>
      </c>
      <c r="R37" s="2">
        <v>0</v>
      </c>
      <c r="S37" s="126">
        <f t="shared" si="4"/>
        <v>29.951999999999998</v>
      </c>
      <c r="T37" s="7" t="s">
        <v>78</v>
      </c>
      <c r="U37" s="1"/>
      <c r="W37" s="31">
        <v>36</v>
      </c>
      <c r="Y37" s="1" t="s">
        <v>329</v>
      </c>
      <c r="Z37" s="4" t="s">
        <v>430</v>
      </c>
      <c r="AA37" s="4" t="s">
        <v>436</v>
      </c>
      <c r="AB37" s="7" t="s">
        <v>456</v>
      </c>
      <c r="AC37" s="7" t="s">
        <v>575</v>
      </c>
      <c r="AD37" s="1">
        <v>11.25</v>
      </c>
      <c r="AE37" s="1">
        <v>11.25</v>
      </c>
      <c r="AF37" s="1">
        <v>7.5</v>
      </c>
      <c r="AJ37" s="1">
        <v>47</v>
      </c>
      <c r="AK37" s="1">
        <v>36</v>
      </c>
      <c r="AM37" s="50">
        <f t="shared" si="2"/>
        <v>1129.752</v>
      </c>
      <c r="AN37" s="46">
        <v>0.96499999999999997</v>
      </c>
      <c r="AO37" s="1">
        <v>0.17599999999999999</v>
      </c>
      <c r="AQ37" s="1">
        <v>0.32900000000000001</v>
      </c>
      <c r="AU37" s="5"/>
      <c r="AW37" s="5"/>
    </row>
    <row r="38" spans="1:49" ht="12.75" x14ac:dyDescent="0.2">
      <c r="A38" s="45">
        <f>SUBTOTAL(3,$B$18:B38)</f>
        <v>21</v>
      </c>
      <c r="B38" s="12">
        <v>696244100295</v>
      </c>
      <c r="C38" s="1" t="s">
        <v>287</v>
      </c>
      <c r="D38" s="1" t="s">
        <v>636</v>
      </c>
      <c r="E38" s="11">
        <v>100</v>
      </c>
      <c r="F38" s="10"/>
      <c r="G38" s="162">
        <v>8.85</v>
      </c>
      <c r="H38" s="5">
        <f t="shared" si="0"/>
        <v>0</v>
      </c>
      <c r="I38" s="102">
        <f t="shared" si="1"/>
        <v>10.000499999999999</v>
      </c>
      <c r="J38" s="85">
        <f t="shared" si="3"/>
        <v>0</v>
      </c>
      <c r="K38" s="58">
        <v>25</v>
      </c>
      <c r="L38" s="4" t="s">
        <v>1</v>
      </c>
      <c r="M38" s="8">
        <f>(S38+P38)+(Q38/6)</f>
        <v>0.70199999999999996</v>
      </c>
      <c r="N38" s="9">
        <v>0.57200000000000006</v>
      </c>
      <c r="O38" s="2">
        <v>0.57599999999999996</v>
      </c>
      <c r="P38" s="2">
        <v>7.8E-2</v>
      </c>
      <c r="Q38" s="2">
        <v>0.22800000000000001</v>
      </c>
      <c r="R38" s="2">
        <v>0.01</v>
      </c>
      <c r="S38" s="126">
        <f t="shared" si="4"/>
        <v>0.58599999999999997</v>
      </c>
      <c r="T38" s="7" t="s">
        <v>67</v>
      </c>
      <c r="U38" s="1">
        <v>6</v>
      </c>
      <c r="V38" s="7" t="s">
        <v>341</v>
      </c>
      <c r="W38" s="31">
        <v>864</v>
      </c>
      <c r="X38" s="31">
        <f>W38/U38</f>
        <v>144</v>
      </c>
      <c r="Y38" s="1" t="s">
        <v>332</v>
      </c>
      <c r="Z38" s="4" t="s">
        <v>430</v>
      </c>
      <c r="AA38" s="4" t="s">
        <v>436</v>
      </c>
      <c r="AB38" s="7" t="s">
        <v>456</v>
      </c>
      <c r="AC38" s="7" t="s">
        <v>575</v>
      </c>
      <c r="AD38" s="1">
        <v>1.5</v>
      </c>
      <c r="AE38" s="1">
        <v>3.5</v>
      </c>
      <c r="AF38" s="1">
        <v>4.75</v>
      </c>
      <c r="AG38" s="1">
        <v>7.375</v>
      </c>
      <c r="AH38" s="1">
        <v>5.375</v>
      </c>
      <c r="AI38" s="1">
        <v>5.375</v>
      </c>
      <c r="AJ38" s="1">
        <v>47</v>
      </c>
      <c r="AK38" s="1">
        <v>36</v>
      </c>
      <c r="AM38" s="50">
        <f t="shared" si="2"/>
        <v>606.52800000000002</v>
      </c>
      <c r="AN38" s="46">
        <v>0.96499999999999997</v>
      </c>
      <c r="AO38" s="1">
        <v>0.17599999999999999</v>
      </c>
      <c r="AQ38" s="1">
        <v>0.32900000000000001</v>
      </c>
      <c r="AU38" s="5"/>
      <c r="AW38" s="5"/>
    </row>
    <row r="39" spans="1:49" ht="13.15" customHeight="1" x14ac:dyDescent="0.2">
      <c r="A39" s="45">
        <f>SUBTOTAL(3,$B$18:B39)</f>
        <v>22</v>
      </c>
      <c r="B39" s="12">
        <v>696244100165</v>
      </c>
      <c r="C39" s="1" t="s">
        <v>286</v>
      </c>
      <c r="D39" s="1" t="s">
        <v>1011</v>
      </c>
      <c r="E39" s="11">
        <v>610</v>
      </c>
      <c r="F39" s="10"/>
      <c r="G39" s="162">
        <v>47.56</v>
      </c>
      <c r="H39" s="5">
        <f t="shared" si="0"/>
        <v>0</v>
      </c>
      <c r="I39" s="102">
        <f t="shared" si="1"/>
        <v>53.742800000000003</v>
      </c>
      <c r="J39" s="85">
        <f t="shared" si="3"/>
        <v>0</v>
      </c>
      <c r="K39" s="58">
        <v>25</v>
      </c>
      <c r="L39" s="4" t="s">
        <v>1</v>
      </c>
      <c r="M39" s="8">
        <f>S39+P39</f>
        <v>3.7875999999999994</v>
      </c>
      <c r="N39" s="9">
        <v>3.4891999999999999</v>
      </c>
      <c r="O39" s="2">
        <v>0.57599999999999996</v>
      </c>
      <c r="P39" s="2">
        <v>0.26400000000000001</v>
      </c>
      <c r="Q39" s="2">
        <v>0.4</v>
      </c>
      <c r="R39" s="2">
        <v>0.01</v>
      </c>
      <c r="S39" s="126">
        <f t="shared" si="4"/>
        <v>3.5235999999999996</v>
      </c>
      <c r="T39" s="7" t="s">
        <v>70</v>
      </c>
      <c r="U39" s="1">
        <v>2</v>
      </c>
      <c r="V39" s="7" t="s">
        <v>342</v>
      </c>
      <c r="W39" s="31">
        <v>140</v>
      </c>
      <c r="X39" s="31">
        <f>W39/U39</f>
        <v>70</v>
      </c>
      <c r="Y39" s="1" t="s">
        <v>1005</v>
      </c>
      <c r="Z39" s="4" t="s">
        <v>430</v>
      </c>
      <c r="AA39" s="4" t="s">
        <v>436</v>
      </c>
      <c r="AB39" s="7" t="s">
        <v>456</v>
      </c>
      <c r="AC39" s="7" t="s">
        <v>575</v>
      </c>
      <c r="AD39" s="1">
        <v>7</v>
      </c>
      <c r="AE39" s="1">
        <v>6</v>
      </c>
      <c r="AF39" s="1">
        <v>3.5</v>
      </c>
      <c r="AG39" s="1">
        <v>12.5</v>
      </c>
      <c r="AH39" s="1">
        <v>7.5</v>
      </c>
      <c r="AI39" s="1">
        <v>4.375</v>
      </c>
      <c r="AJ39" s="1">
        <v>47</v>
      </c>
      <c r="AK39" s="1">
        <v>36</v>
      </c>
      <c r="AM39" s="50">
        <f t="shared" si="2"/>
        <v>530.2639999999999</v>
      </c>
      <c r="AN39" s="46">
        <v>0.96499999999999997</v>
      </c>
      <c r="AO39" s="1">
        <v>0.17599999999999999</v>
      </c>
      <c r="AQ39" s="1">
        <v>0.32900000000000001</v>
      </c>
      <c r="AU39" s="5"/>
      <c r="AW39" s="5"/>
    </row>
    <row r="40" spans="1:49" ht="13.15" customHeight="1" x14ac:dyDescent="0.2">
      <c r="A40" s="45">
        <f>SUBTOTAL(3,$B$18:B40)</f>
        <v>23</v>
      </c>
      <c r="B40" s="12">
        <v>696244100936</v>
      </c>
      <c r="C40" s="1" t="s">
        <v>285</v>
      </c>
      <c r="D40" s="1" t="s">
        <v>637</v>
      </c>
      <c r="E40" s="11">
        <v>4500</v>
      </c>
      <c r="F40" s="10"/>
      <c r="G40" s="162">
        <v>339.21</v>
      </c>
      <c r="H40" s="5">
        <f t="shared" si="0"/>
        <v>0</v>
      </c>
      <c r="I40" s="102">
        <f t="shared" si="1"/>
        <v>383.3073</v>
      </c>
      <c r="J40" s="85">
        <f t="shared" si="3"/>
        <v>0</v>
      </c>
      <c r="K40" s="58">
        <v>25</v>
      </c>
      <c r="L40" s="4" t="s">
        <v>1</v>
      </c>
      <c r="M40" s="8">
        <f>S40+P40</f>
        <v>32.93</v>
      </c>
      <c r="N40" s="9">
        <v>31.284000000000002</v>
      </c>
      <c r="O40" s="2">
        <v>0.7</v>
      </c>
      <c r="P40" s="2">
        <v>1.43</v>
      </c>
      <c r="Q40" s="2">
        <v>0</v>
      </c>
      <c r="R40" s="2">
        <v>0</v>
      </c>
      <c r="S40" s="126">
        <f t="shared" si="4"/>
        <v>31.499999999999996</v>
      </c>
      <c r="T40" s="7" t="s">
        <v>78</v>
      </c>
      <c r="U40" s="1"/>
      <c r="W40" s="31">
        <v>36</v>
      </c>
      <c r="Y40" s="1" t="s">
        <v>329</v>
      </c>
      <c r="Z40" s="4" t="s">
        <v>430</v>
      </c>
      <c r="AA40" s="4" t="s">
        <v>436</v>
      </c>
      <c r="AB40" s="7" t="s">
        <v>457</v>
      </c>
      <c r="AC40" s="7" t="s">
        <v>577</v>
      </c>
      <c r="AD40" s="1">
        <v>11.25</v>
      </c>
      <c r="AE40" s="1">
        <v>11.25</v>
      </c>
      <c r="AF40" s="1">
        <v>7.5</v>
      </c>
      <c r="AJ40" s="1">
        <v>47</v>
      </c>
      <c r="AK40" s="1">
        <v>36</v>
      </c>
      <c r="AM40" s="50">
        <f t="shared" si="2"/>
        <v>1185.48</v>
      </c>
      <c r="AN40" s="46">
        <v>1.3069999999999999</v>
      </c>
      <c r="AO40" s="1">
        <v>0.17599999999999999</v>
      </c>
      <c r="AQ40" s="1">
        <v>0.32900000000000001</v>
      </c>
      <c r="AU40" s="5"/>
      <c r="AW40" s="5"/>
    </row>
    <row r="41" spans="1:49" ht="13.15" customHeight="1" x14ac:dyDescent="0.2">
      <c r="A41" s="45">
        <f>SUBTOTAL(3,$B$18:B41)</f>
        <v>24</v>
      </c>
      <c r="B41" s="12">
        <v>696244100950</v>
      </c>
      <c r="C41" s="1" t="s">
        <v>284</v>
      </c>
      <c r="D41" s="1" t="s">
        <v>638</v>
      </c>
      <c r="E41" s="11">
        <v>100</v>
      </c>
      <c r="F41" s="10"/>
      <c r="G41" s="162">
        <v>10.07</v>
      </c>
      <c r="H41" s="5">
        <f t="shared" si="0"/>
        <v>0</v>
      </c>
      <c r="I41" s="102">
        <f t="shared" si="1"/>
        <v>11.379100000000001</v>
      </c>
      <c r="J41" s="85">
        <f t="shared" si="3"/>
        <v>0</v>
      </c>
      <c r="K41" s="58">
        <v>15</v>
      </c>
      <c r="L41" s="4" t="s">
        <v>1</v>
      </c>
      <c r="M41" s="8">
        <f>(S41+P41)+(Q41/6)</f>
        <v>0.82599999999999996</v>
      </c>
      <c r="N41" s="9">
        <v>0.69520000000000004</v>
      </c>
      <c r="O41" s="2">
        <v>0.7</v>
      </c>
      <c r="P41" s="2">
        <v>7.8E-2</v>
      </c>
      <c r="Q41" s="2">
        <v>0.22800000000000001</v>
      </c>
      <c r="R41" s="2">
        <v>0.01</v>
      </c>
      <c r="S41" s="126">
        <f t="shared" si="4"/>
        <v>0.71</v>
      </c>
      <c r="T41" s="7" t="s">
        <v>67</v>
      </c>
      <c r="U41" s="1">
        <v>6</v>
      </c>
      <c r="V41" s="7" t="s">
        <v>341</v>
      </c>
      <c r="W41" s="31">
        <v>864</v>
      </c>
      <c r="X41" s="31">
        <f>W41/U41</f>
        <v>144</v>
      </c>
      <c r="Y41" s="1" t="s">
        <v>332</v>
      </c>
      <c r="Z41" s="4" t="s">
        <v>430</v>
      </c>
      <c r="AA41" s="4" t="s">
        <v>436</v>
      </c>
      <c r="AB41" s="7" t="s">
        <v>457</v>
      </c>
      <c r="AC41" s="7" t="s">
        <v>577</v>
      </c>
      <c r="AD41" s="1">
        <v>1.5</v>
      </c>
      <c r="AE41" s="1">
        <v>3.5</v>
      </c>
      <c r="AF41" s="1">
        <v>4.75</v>
      </c>
      <c r="AG41" s="1">
        <v>7.375</v>
      </c>
      <c r="AH41" s="1">
        <v>5.375</v>
      </c>
      <c r="AI41" s="1">
        <v>5.375</v>
      </c>
      <c r="AJ41" s="1">
        <v>47</v>
      </c>
      <c r="AK41" s="1">
        <v>36</v>
      </c>
      <c r="AM41" s="50">
        <f t="shared" si="2"/>
        <v>713.66399999999999</v>
      </c>
      <c r="AN41" s="46">
        <v>1.3069999999999999</v>
      </c>
      <c r="AO41" s="1">
        <v>0.17599999999999999</v>
      </c>
      <c r="AQ41" s="1">
        <v>0.32900000000000001</v>
      </c>
      <c r="AU41" s="5"/>
      <c r="AW41" s="5"/>
    </row>
    <row r="42" spans="1:49" ht="13.15" customHeight="1" x14ac:dyDescent="0.2">
      <c r="A42" s="45">
        <f>SUBTOTAL(3,$B$18:B42)</f>
        <v>25</v>
      </c>
      <c r="B42" s="12">
        <v>696244100974</v>
      </c>
      <c r="C42" s="1" t="s">
        <v>283</v>
      </c>
      <c r="D42" s="1" t="s">
        <v>1012</v>
      </c>
      <c r="E42" s="11">
        <v>542</v>
      </c>
      <c r="F42" s="10"/>
      <c r="G42" s="162">
        <v>47.56</v>
      </c>
      <c r="H42" s="5">
        <f t="shared" si="0"/>
        <v>0</v>
      </c>
      <c r="I42" s="102">
        <f t="shared" si="1"/>
        <v>53.742800000000003</v>
      </c>
      <c r="J42" s="85">
        <f t="shared" si="3"/>
        <v>0</v>
      </c>
      <c r="K42" s="58">
        <v>15</v>
      </c>
      <c r="L42" s="4" t="s">
        <v>1</v>
      </c>
      <c r="M42" s="8">
        <f>S42+P42</f>
        <v>4.0679999999999996</v>
      </c>
      <c r="N42" s="9">
        <v>3.7679840000000002</v>
      </c>
      <c r="O42" s="2">
        <v>0.7</v>
      </c>
      <c r="P42" s="2">
        <v>0.26400000000000001</v>
      </c>
      <c r="Q42" s="2">
        <v>0.4</v>
      </c>
      <c r="R42" s="2">
        <v>0.01</v>
      </c>
      <c r="S42" s="126">
        <f t="shared" si="4"/>
        <v>3.8039999999999994</v>
      </c>
      <c r="T42" s="7" t="s">
        <v>70</v>
      </c>
      <c r="U42" s="1">
        <v>2</v>
      </c>
      <c r="V42" s="7" t="s">
        <v>342</v>
      </c>
      <c r="W42" s="31">
        <v>140</v>
      </c>
      <c r="X42" s="31">
        <f>W42/U42</f>
        <v>70</v>
      </c>
      <c r="Y42" s="1" t="s">
        <v>1005</v>
      </c>
      <c r="Z42" s="4" t="s">
        <v>430</v>
      </c>
      <c r="AA42" s="4" t="s">
        <v>436</v>
      </c>
      <c r="AB42" s="7" t="s">
        <v>457</v>
      </c>
      <c r="AC42" s="7" t="s">
        <v>577</v>
      </c>
      <c r="AD42" s="1">
        <v>7</v>
      </c>
      <c r="AE42" s="1">
        <v>6</v>
      </c>
      <c r="AF42" s="1">
        <v>3.5</v>
      </c>
      <c r="AG42" s="1">
        <v>12.5</v>
      </c>
      <c r="AH42" s="1">
        <v>7.5</v>
      </c>
      <c r="AI42" s="1">
        <v>4.375</v>
      </c>
      <c r="AJ42" s="1">
        <v>47</v>
      </c>
      <c r="AK42" s="1">
        <v>36</v>
      </c>
      <c r="AM42" s="50">
        <f t="shared" si="2"/>
        <v>569.52</v>
      </c>
      <c r="AN42" s="46">
        <v>1.3069999999999999</v>
      </c>
      <c r="AO42" s="1">
        <v>0.17599999999999999</v>
      </c>
      <c r="AQ42" s="1">
        <v>0.32900000000000001</v>
      </c>
      <c r="AU42" s="5"/>
      <c r="AW42" s="5"/>
    </row>
    <row r="43" spans="1:49" ht="14.45" customHeight="1" x14ac:dyDescent="0.2">
      <c r="A43" s="45">
        <f>SUBTOTAL(3,$B$18:B43)</f>
        <v>26</v>
      </c>
      <c r="B43" s="12">
        <v>696244100035</v>
      </c>
      <c r="C43" s="1" t="s">
        <v>282</v>
      </c>
      <c r="D43" s="1" t="s">
        <v>639</v>
      </c>
      <c r="E43" s="11">
        <v>3700</v>
      </c>
      <c r="F43" s="10"/>
      <c r="G43" s="162">
        <v>281.64</v>
      </c>
      <c r="H43" s="5">
        <f t="shared" si="0"/>
        <v>0</v>
      </c>
      <c r="I43" s="102">
        <f t="shared" si="1"/>
        <v>318.25319999999999</v>
      </c>
      <c r="J43" s="85">
        <f t="shared" si="3"/>
        <v>0</v>
      </c>
      <c r="K43" s="58">
        <v>25</v>
      </c>
      <c r="L43" s="4" t="s">
        <v>1</v>
      </c>
      <c r="M43" s="8">
        <f>S43+P43</f>
        <v>29.623999999999999</v>
      </c>
      <c r="N43" s="9">
        <v>28.083000000000002</v>
      </c>
      <c r="O43" s="2">
        <v>0.76200000000000001</v>
      </c>
      <c r="P43" s="2">
        <v>1.43</v>
      </c>
      <c r="Q43" s="2">
        <v>0</v>
      </c>
      <c r="R43" s="2">
        <v>0</v>
      </c>
      <c r="S43" s="126">
        <f t="shared" si="4"/>
        <v>28.193999999999999</v>
      </c>
      <c r="T43" s="7" t="s">
        <v>78</v>
      </c>
      <c r="U43" s="1"/>
      <c r="W43" s="31">
        <v>36</v>
      </c>
      <c r="Y43" s="1" t="s">
        <v>329</v>
      </c>
      <c r="Z43" s="4" t="s">
        <v>430</v>
      </c>
      <c r="AA43" s="4" t="s">
        <v>436</v>
      </c>
      <c r="AB43" s="7" t="s">
        <v>458</v>
      </c>
      <c r="AC43" s="7" t="s">
        <v>575</v>
      </c>
      <c r="AD43" s="1">
        <v>11.25</v>
      </c>
      <c r="AE43" s="1">
        <v>11.25</v>
      </c>
      <c r="AF43" s="1">
        <v>7.5</v>
      </c>
      <c r="AJ43" s="1">
        <v>47</v>
      </c>
      <c r="AK43" s="1">
        <v>36</v>
      </c>
      <c r="AM43" s="50">
        <f t="shared" si="2"/>
        <v>1066.4639999999999</v>
      </c>
      <c r="AN43" s="46">
        <v>1.3069999999999999</v>
      </c>
      <c r="AO43" s="1">
        <v>0.17599999999999999</v>
      </c>
      <c r="AQ43" s="1">
        <v>0.32900000000000001</v>
      </c>
      <c r="AU43" s="5"/>
      <c r="AW43" s="5"/>
    </row>
    <row r="44" spans="1:49" ht="12.75" x14ac:dyDescent="0.2">
      <c r="A44" s="45">
        <f>SUBTOTAL(3,$B$18:B44)</f>
        <v>27</v>
      </c>
      <c r="B44" s="12">
        <v>696244100301</v>
      </c>
      <c r="C44" s="1" t="s">
        <v>281</v>
      </c>
      <c r="D44" s="1" t="s">
        <v>640</v>
      </c>
      <c r="E44" s="11">
        <v>100</v>
      </c>
      <c r="F44" s="10"/>
      <c r="G44" s="162">
        <v>11.37</v>
      </c>
      <c r="H44" s="5">
        <f t="shared" si="0"/>
        <v>0</v>
      </c>
      <c r="I44" s="102">
        <f t="shared" si="1"/>
        <v>12.848099999999999</v>
      </c>
      <c r="J44" s="85">
        <f t="shared" si="3"/>
        <v>0</v>
      </c>
      <c r="K44" s="58">
        <v>25</v>
      </c>
      <c r="L44" s="4" t="s">
        <v>1</v>
      </c>
      <c r="M44" s="8">
        <f>(S44+P44)+(Q44/6)</f>
        <v>0.88800000000000001</v>
      </c>
      <c r="N44" s="9">
        <v>0.75900000000000001</v>
      </c>
      <c r="O44" s="2">
        <v>0.76200000000000001</v>
      </c>
      <c r="P44" s="2">
        <v>7.8E-2</v>
      </c>
      <c r="Q44" s="2">
        <v>0.22800000000000001</v>
      </c>
      <c r="R44" s="2">
        <v>0.01</v>
      </c>
      <c r="S44" s="126">
        <f t="shared" si="4"/>
        <v>0.77200000000000002</v>
      </c>
      <c r="T44" s="7" t="s">
        <v>67</v>
      </c>
      <c r="U44" s="1">
        <v>6</v>
      </c>
      <c r="V44" s="7" t="s">
        <v>341</v>
      </c>
      <c r="W44" s="31">
        <v>864</v>
      </c>
      <c r="X44" s="31">
        <f>W44/U44</f>
        <v>144</v>
      </c>
      <c r="Y44" s="1" t="s">
        <v>332</v>
      </c>
      <c r="Z44" s="4" t="s">
        <v>430</v>
      </c>
      <c r="AA44" s="4" t="s">
        <v>436</v>
      </c>
      <c r="AB44" s="7" t="s">
        <v>458</v>
      </c>
      <c r="AC44" s="7" t="s">
        <v>575</v>
      </c>
      <c r="AD44" s="1">
        <v>1.5</v>
      </c>
      <c r="AE44" s="1">
        <v>3.5</v>
      </c>
      <c r="AF44" s="1">
        <v>4.75</v>
      </c>
      <c r="AG44" s="1">
        <v>7.375</v>
      </c>
      <c r="AH44" s="1">
        <v>5.375</v>
      </c>
      <c r="AI44" s="1">
        <v>5.375</v>
      </c>
      <c r="AJ44" s="1">
        <v>47</v>
      </c>
      <c r="AK44" s="1">
        <v>36</v>
      </c>
      <c r="AM44" s="50">
        <f t="shared" si="2"/>
        <v>767.23199999999997</v>
      </c>
      <c r="AN44" s="46">
        <v>1.3069999999999999</v>
      </c>
      <c r="AO44" s="1">
        <v>0.17599999999999999</v>
      </c>
      <c r="AQ44" s="1">
        <v>0.32900000000000001</v>
      </c>
      <c r="AU44" s="5"/>
      <c r="AW44" s="5"/>
    </row>
    <row r="45" spans="1:49" ht="13.15" customHeight="1" x14ac:dyDescent="0.2">
      <c r="A45" s="45">
        <f>SUBTOTAL(3,$B$18:B45)</f>
        <v>28</v>
      </c>
      <c r="B45" s="12">
        <v>696244100172</v>
      </c>
      <c r="C45" s="1" t="s">
        <v>280</v>
      </c>
      <c r="D45" s="1" t="s">
        <v>1013</v>
      </c>
      <c r="E45" s="11">
        <v>510</v>
      </c>
      <c r="F45" s="10"/>
      <c r="G45" s="162">
        <v>49.92</v>
      </c>
      <c r="H45" s="5">
        <f t="shared" si="0"/>
        <v>0</v>
      </c>
      <c r="I45" s="102">
        <f t="shared" si="1"/>
        <v>56.409600000000005</v>
      </c>
      <c r="J45" s="85">
        <f t="shared" si="3"/>
        <v>0</v>
      </c>
      <c r="K45" s="58">
        <v>25</v>
      </c>
      <c r="L45" s="4" t="s">
        <v>1</v>
      </c>
      <c r="M45" s="8">
        <f>S45+P45</f>
        <v>4.1601999999999997</v>
      </c>
      <c r="N45" s="9">
        <v>3.8709000000000007</v>
      </c>
      <c r="O45" s="2">
        <v>0.76200000000000001</v>
      </c>
      <c r="P45" s="2">
        <v>0.26400000000000001</v>
      </c>
      <c r="Q45" s="2">
        <v>0.4</v>
      </c>
      <c r="R45" s="2">
        <v>0.01</v>
      </c>
      <c r="S45" s="126">
        <f t="shared" si="4"/>
        <v>3.8961999999999999</v>
      </c>
      <c r="T45" s="7" t="s">
        <v>70</v>
      </c>
      <c r="U45" s="1">
        <v>2</v>
      </c>
      <c r="V45" s="7" t="s">
        <v>342</v>
      </c>
      <c r="W45" s="31">
        <v>140</v>
      </c>
      <c r="X45" s="31">
        <f>W45/U45</f>
        <v>70</v>
      </c>
      <c r="Y45" s="1" t="s">
        <v>1005</v>
      </c>
      <c r="Z45" s="4" t="s">
        <v>430</v>
      </c>
      <c r="AA45" s="4" t="s">
        <v>436</v>
      </c>
      <c r="AB45" s="7" t="s">
        <v>458</v>
      </c>
      <c r="AC45" s="7" t="s">
        <v>575</v>
      </c>
      <c r="AD45" s="1">
        <v>7</v>
      </c>
      <c r="AE45" s="1">
        <v>6</v>
      </c>
      <c r="AF45" s="1">
        <v>3.5</v>
      </c>
      <c r="AG45" s="1">
        <v>12.5</v>
      </c>
      <c r="AH45" s="1">
        <v>7.5</v>
      </c>
      <c r="AI45" s="1">
        <v>4.375</v>
      </c>
      <c r="AJ45" s="1">
        <v>47</v>
      </c>
      <c r="AK45" s="1">
        <v>36</v>
      </c>
      <c r="AM45" s="50">
        <f t="shared" si="2"/>
        <v>582.428</v>
      </c>
      <c r="AN45" s="46">
        <v>1.3069999999999999</v>
      </c>
      <c r="AO45" s="1">
        <v>0.17599999999999999</v>
      </c>
      <c r="AQ45" s="1">
        <v>0.32900000000000001</v>
      </c>
      <c r="AU45" s="5"/>
      <c r="AW45" s="5"/>
    </row>
    <row r="46" spans="1:49" ht="14.45" customHeight="1" x14ac:dyDescent="0.2">
      <c r="A46" s="45">
        <f>SUBTOTAL(3,$B$18:B46)</f>
        <v>29</v>
      </c>
      <c r="B46" s="12">
        <v>696244100042</v>
      </c>
      <c r="C46" s="1" t="s">
        <v>279</v>
      </c>
      <c r="D46" s="1" t="s">
        <v>641</v>
      </c>
      <c r="E46" s="11">
        <v>2600</v>
      </c>
      <c r="F46" s="10"/>
      <c r="G46" s="162">
        <v>230.96</v>
      </c>
      <c r="H46" s="5">
        <f t="shared" si="0"/>
        <v>0</v>
      </c>
      <c r="I46" s="102">
        <f t="shared" si="1"/>
        <v>260.98480000000001</v>
      </c>
      <c r="J46" s="85">
        <f t="shared" si="3"/>
        <v>0</v>
      </c>
      <c r="K46" s="58">
        <v>25</v>
      </c>
      <c r="L46" s="4" t="s">
        <v>1</v>
      </c>
      <c r="M46" s="8">
        <f>S46+P46</f>
        <v>26.442</v>
      </c>
      <c r="N46" s="9">
        <v>24.481600000000004</v>
      </c>
      <c r="O46" s="2">
        <v>0.96199999999999997</v>
      </c>
      <c r="P46" s="2">
        <v>1.43</v>
      </c>
      <c r="Q46" s="2">
        <v>0</v>
      </c>
      <c r="R46" s="2">
        <v>0</v>
      </c>
      <c r="S46" s="126">
        <f t="shared" si="4"/>
        <v>25.012</v>
      </c>
      <c r="T46" s="7" t="s">
        <v>78</v>
      </c>
      <c r="U46" s="1"/>
      <c r="W46" s="31">
        <v>36</v>
      </c>
      <c r="Y46" s="1" t="s">
        <v>329</v>
      </c>
      <c r="Z46" s="4" t="s">
        <v>430</v>
      </c>
      <c r="AA46" s="4" t="s">
        <v>436</v>
      </c>
      <c r="AB46" s="7" t="s">
        <v>459</v>
      </c>
      <c r="AC46" s="7" t="s">
        <v>575</v>
      </c>
      <c r="AD46" s="1">
        <v>11.25</v>
      </c>
      <c r="AE46" s="1">
        <v>11.25</v>
      </c>
      <c r="AF46" s="1">
        <v>7.5</v>
      </c>
      <c r="AJ46" s="1">
        <v>47</v>
      </c>
      <c r="AK46" s="1">
        <v>36</v>
      </c>
      <c r="AM46" s="50">
        <f t="shared" si="2"/>
        <v>951.91200000000003</v>
      </c>
      <c r="AN46" s="46">
        <v>1.6140000000000001</v>
      </c>
      <c r="AO46" s="1">
        <v>0.17599999999999999</v>
      </c>
      <c r="AQ46" s="1">
        <v>0.32900000000000001</v>
      </c>
      <c r="AU46" s="5"/>
      <c r="AW46" s="5"/>
    </row>
    <row r="47" spans="1:49" ht="12.75" x14ac:dyDescent="0.2">
      <c r="A47" s="45">
        <f>SUBTOTAL(3,$B$18:B47)</f>
        <v>30</v>
      </c>
      <c r="B47" s="12">
        <v>696244100318</v>
      </c>
      <c r="C47" s="1" t="s">
        <v>278</v>
      </c>
      <c r="D47" s="1" t="s">
        <v>642</v>
      </c>
      <c r="E47" s="11">
        <v>100</v>
      </c>
      <c r="F47" s="10"/>
      <c r="G47" s="162">
        <v>13.15</v>
      </c>
      <c r="H47" s="5">
        <f t="shared" si="0"/>
        <v>0</v>
      </c>
      <c r="I47" s="102">
        <f t="shared" si="1"/>
        <v>14.859500000000001</v>
      </c>
      <c r="J47" s="85">
        <f t="shared" si="3"/>
        <v>0</v>
      </c>
      <c r="K47" s="58">
        <v>25</v>
      </c>
      <c r="L47" s="4" t="s">
        <v>1</v>
      </c>
      <c r="M47" s="8">
        <f>(S47+P47)+(Q47/6)</f>
        <v>1.0976666666666668</v>
      </c>
      <c r="N47" s="9">
        <v>0.9416000000000001</v>
      </c>
      <c r="O47" s="2">
        <v>0.96199999999999997</v>
      </c>
      <c r="P47" s="2">
        <v>7.8E-2</v>
      </c>
      <c r="Q47" s="2">
        <v>0.28599999999999998</v>
      </c>
      <c r="R47" s="2">
        <v>0.01</v>
      </c>
      <c r="S47" s="126">
        <f t="shared" si="4"/>
        <v>0.97199999999999998</v>
      </c>
      <c r="T47" s="7" t="s">
        <v>81</v>
      </c>
      <c r="U47" s="1">
        <v>6</v>
      </c>
      <c r="V47" s="7" t="s">
        <v>340</v>
      </c>
      <c r="W47" s="31">
        <v>648</v>
      </c>
      <c r="X47" s="31">
        <f>W47/U47</f>
        <v>108</v>
      </c>
      <c r="Y47" s="1" t="s">
        <v>333</v>
      </c>
      <c r="Z47" s="4" t="s">
        <v>430</v>
      </c>
      <c r="AA47" s="4" t="s">
        <v>436</v>
      </c>
      <c r="AB47" s="7" t="s">
        <v>459</v>
      </c>
      <c r="AC47" s="7" t="s">
        <v>575</v>
      </c>
      <c r="AD47" s="1">
        <v>2.5</v>
      </c>
      <c r="AE47" s="1">
        <v>3.5</v>
      </c>
      <c r="AF47" s="1">
        <v>4.75</v>
      </c>
      <c r="AG47" s="1">
        <v>7.375</v>
      </c>
      <c r="AH47" s="1">
        <v>5.375</v>
      </c>
      <c r="AI47" s="1">
        <v>7.5</v>
      </c>
      <c r="AJ47" s="1">
        <v>47</v>
      </c>
      <c r="AK47" s="1">
        <v>36</v>
      </c>
      <c r="AM47" s="50">
        <f t="shared" si="2"/>
        <v>711.28800000000012</v>
      </c>
      <c r="AN47" s="46">
        <v>1.6140000000000001</v>
      </c>
      <c r="AO47" s="1">
        <v>0.17599999999999999</v>
      </c>
      <c r="AQ47" s="1">
        <v>0.32900000000000001</v>
      </c>
      <c r="AU47" s="5"/>
      <c r="AW47" s="5"/>
    </row>
    <row r="48" spans="1:49" ht="13.15" customHeight="1" x14ac:dyDescent="0.2">
      <c r="A48" s="45">
        <f>SUBTOTAL(3,$B$18:B48)</f>
        <v>31</v>
      </c>
      <c r="B48" s="12">
        <v>696244100189</v>
      </c>
      <c r="C48" s="1" t="s">
        <v>277</v>
      </c>
      <c r="D48" s="1" t="s">
        <v>1014</v>
      </c>
      <c r="E48" s="11">
        <v>435</v>
      </c>
      <c r="F48" s="10"/>
      <c r="G48" s="162">
        <v>49.92</v>
      </c>
      <c r="H48" s="5">
        <f t="shared" si="0"/>
        <v>0</v>
      </c>
      <c r="I48" s="102">
        <f t="shared" si="1"/>
        <v>56.409600000000005</v>
      </c>
      <c r="J48" s="85">
        <f t="shared" si="3"/>
        <v>0</v>
      </c>
      <c r="K48" s="58">
        <v>25</v>
      </c>
      <c r="L48" s="4" t="s">
        <v>1</v>
      </c>
      <c r="M48" s="8">
        <f>S48+P48</f>
        <v>4.4587000000000003</v>
      </c>
      <c r="N48" s="9">
        <v>4.0959599999999998</v>
      </c>
      <c r="O48" s="2">
        <v>0.96199999999999997</v>
      </c>
      <c r="P48" s="2">
        <v>0.26400000000000001</v>
      </c>
      <c r="Q48" s="2">
        <v>0.4</v>
      </c>
      <c r="R48" s="2">
        <v>0.01</v>
      </c>
      <c r="S48" s="126">
        <f t="shared" si="4"/>
        <v>4.1947000000000001</v>
      </c>
      <c r="T48" s="7" t="s">
        <v>70</v>
      </c>
      <c r="U48" s="1">
        <v>2</v>
      </c>
      <c r="V48" s="7" t="s">
        <v>342</v>
      </c>
      <c r="W48" s="31">
        <v>140</v>
      </c>
      <c r="X48" s="31">
        <f>W48/U48</f>
        <v>70</v>
      </c>
      <c r="Y48" s="1" t="s">
        <v>1005</v>
      </c>
      <c r="Z48" s="4" t="s">
        <v>430</v>
      </c>
      <c r="AA48" s="4" t="s">
        <v>436</v>
      </c>
      <c r="AB48" s="7" t="s">
        <v>459</v>
      </c>
      <c r="AC48" s="7" t="s">
        <v>575</v>
      </c>
      <c r="AD48" s="1">
        <v>7</v>
      </c>
      <c r="AE48" s="1">
        <v>6</v>
      </c>
      <c r="AF48" s="1">
        <v>3.5</v>
      </c>
      <c r="AG48" s="1">
        <v>12.5</v>
      </c>
      <c r="AH48" s="1">
        <v>7.5</v>
      </c>
      <c r="AI48" s="1">
        <v>4.375</v>
      </c>
      <c r="AJ48" s="1">
        <v>47</v>
      </c>
      <c r="AK48" s="1">
        <v>36</v>
      </c>
      <c r="AM48" s="50">
        <f t="shared" si="2"/>
        <v>624.21800000000007</v>
      </c>
      <c r="AN48" s="46">
        <v>1.6140000000000001</v>
      </c>
      <c r="AO48" s="1">
        <v>0.17599999999999999</v>
      </c>
      <c r="AQ48" s="1">
        <v>0.32900000000000001</v>
      </c>
      <c r="AU48" s="5"/>
      <c r="AW48" s="5"/>
    </row>
    <row r="49" spans="1:49" ht="14.45" customHeight="1" x14ac:dyDescent="0.2">
      <c r="A49" s="45">
        <f>SUBTOTAL(3,$B$18:B49)</f>
        <v>32</v>
      </c>
      <c r="B49" s="12">
        <v>696244100059</v>
      </c>
      <c r="C49" s="1" t="s">
        <v>276</v>
      </c>
      <c r="D49" s="1" t="s">
        <v>643</v>
      </c>
      <c r="E49" s="11">
        <v>2000</v>
      </c>
      <c r="F49" s="10"/>
      <c r="G49" s="162">
        <v>221.11</v>
      </c>
      <c r="H49" s="5">
        <f t="shared" si="0"/>
        <v>0</v>
      </c>
      <c r="I49" s="102">
        <f t="shared" si="1"/>
        <v>249.85430000000002</v>
      </c>
      <c r="J49" s="85">
        <f t="shared" si="3"/>
        <v>0</v>
      </c>
      <c r="K49" s="58">
        <v>25</v>
      </c>
      <c r="L49" s="4" t="s">
        <v>1</v>
      </c>
      <c r="M49" s="8">
        <f>S49+P49</f>
        <v>22.07</v>
      </c>
      <c r="N49" s="9">
        <v>21.428000000000001</v>
      </c>
      <c r="O49" s="2">
        <v>1.032</v>
      </c>
      <c r="P49" s="2">
        <v>1.43</v>
      </c>
      <c r="Q49" s="2">
        <v>0</v>
      </c>
      <c r="R49" s="2">
        <v>0</v>
      </c>
      <c r="S49" s="126">
        <f t="shared" si="4"/>
        <v>20.64</v>
      </c>
      <c r="T49" s="7" t="s">
        <v>78</v>
      </c>
      <c r="U49" s="1"/>
      <c r="W49" s="31">
        <v>36</v>
      </c>
      <c r="Y49" s="1" t="s">
        <v>329</v>
      </c>
      <c r="Z49" s="4" t="s">
        <v>430</v>
      </c>
      <c r="AA49" s="4" t="s">
        <v>436</v>
      </c>
      <c r="AB49" s="7" t="s">
        <v>460</v>
      </c>
      <c r="AC49" s="7" t="s">
        <v>575</v>
      </c>
      <c r="AD49" s="1">
        <v>11.25</v>
      </c>
      <c r="AE49" s="1">
        <v>11.25</v>
      </c>
      <c r="AF49" s="1">
        <v>7.5</v>
      </c>
      <c r="AJ49" s="1">
        <v>47</v>
      </c>
      <c r="AK49" s="1">
        <v>36</v>
      </c>
      <c r="AM49" s="50">
        <f t="shared" si="2"/>
        <v>794.52</v>
      </c>
      <c r="AN49" s="46">
        <v>1.7709999999999999</v>
      </c>
      <c r="AO49" s="1">
        <v>0.17599999999999999</v>
      </c>
      <c r="AQ49" s="1">
        <v>0.32900000000000001</v>
      </c>
      <c r="AU49" s="5"/>
      <c r="AW49" s="5"/>
    </row>
    <row r="50" spans="1:49" ht="13.15" customHeight="1" x14ac:dyDescent="0.2">
      <c r="A50" s="45">
        <f>SUBTOTAL(3,$B$18:B50)</f>
        <v>33</v>
      </c>
      <c r="B50" s="12">
        <v>696244100325</v>
      </c>
      <c r="C50" s="1" t="s">
        <v>275</v>
      </c>
      <c r="D50" s="1" t="s">
        <v>644</v>
      </c>
      <c r="E50" s="11">
        <v>100</v>
      </c>
      <c r="F50" s="10"/>
      <c r="G50" s="162">
        <v>15.54</v>
      </c>
      <c r="H50" s="5">
        <f t="shared" si="0"/>
        <v>0</v>
      </c>
      <c r="I50" s="102">
        <f t="shared" si="1"/>
        <v>17.560199999999998</v>
      </c>
      <c r="J50" s="85">
        <f t="shared" si="3"/>
        <v>0</v>
      </c>
      <c r="K50" s="58">
        <v>25</v>
      </c>
      <c r="L50" s="4" t="s">
        <v>1</v>
      </c>
      <c r="M50" s="8">
        <f>(S50+P50)+(Q50/6)</f>
        <v>1.1756666666666669</v>
      </c>
      <c r="N50" s="9">
        <v>1.0714000000000001</v>
      </c>
      <c r="O50" s="2">
        <v>1.032</v>
      </c>
      <c r="P50" s="2">
        <v>8.5999999999999993E-2</v>
      </c>
      <c r="Q50" s="2">
        <v>0.28599999999999998</v>
      </c>
      <c r="R50" s="2">
        <v>0.01</v>
      </c>
      <c r="S50" s="126">
        <f t="shared" si="4"/>
        <v>1.042</v>
      </c>
      <c r="T50" s="7" t="s">
        <v>81</v>
      </c>
      <c r="U50" s="1">
        <v>6</v>
      </c>
      <c r="V50" s="7" t="s">
        <v>340</v>
      </c>
      <c r="W50" s="31">
        <v>648</v>
      </c>
      <c r="X50" s="31">
        <f>W50/U50</f>
        <v>108</v>
      </c>
      <c r="Y50" s="1" t="s">
        <v>333</v>
      </c>
      <c r="Z50" s="4" t="s">
        <v>430</v>
      </c>
      <c r="AA50" s="4" t="s">
        <v>436</v>
      </c>
      <c r="AB50" s="7" t="s">
        <v>460</v>
      </c>
      <c r="AC50" s="7" t="s">
        <v>575</v>
      </c>
      <c r="AD50" s="1">
        <v>2.5</v>
      </c>
      <c r="AE50" s="1">
        <v>3.5</v>
      </c>
      <c r="AF50" s="1">
        <v>4.75</v>
      </c>
      <c r="AG50" s="1">
        <v>7.375</v>
      </c>
      <c r="AH50" s="1">
        <v>5.375</v>
      </c>
      <c r="AI50" s="1">
        <v>7.5</v>
      </c>
      <c r="AJ50" s="1">
        <v>47</v>
      </c>
      <c r="AK50" s="1">
        <v>36</v>
      </c>
      <c r="AM50" s="50">
        <f t="shared" si="2"/>
        <v>761.83200000000011</v>
      </c>
      <c r="AN50" s="46">
        <v>1.7709999999999999</v>
      </c>
      <c r="AO50" s="1">
        <v>0.17599999999999999</v>
      </c>
      <c r="AQ50" s="1">
        <v>0.32900000000000001</v>
      </c>
      <c r="AU50" s="5"/>
      <c r="AW50" s="5"/>
    </row>
    <row r="51" spans="1:49" ht="13.15" customHeight="1" x14ac:dyDescent="0.2">
      <c r="A51" s="45">
        <f>SUBTOTAL(3,$B$18:B51)</f>
        <v>34</v>
      </c>
      <c r="B51" s="12">
        <v>696244100196</v>
      </c>
      <c r="C51" s="1" t="s">
        <v>274</v>
      </c>
      <c r="D51" s="1" t="s">
        <v>1015</v>
      </c>
      <c r="E51" s="11">
        <v>365</v>
      </c>
      <c r="F51" s="10"/>
      <c r="G51" s="162">
        <v>49.92</v>
      </c>
      <c r="H51" s="5">
        <f t="shared" ref="H51:H82" si="5">(ROUND(G51*(1-$E$5)*(1-$G$5)*(1-$H$5),2)*F51)</f>
        <v>0</v>
      </c>
      <c r="I51" s="102">
        <f t="shared" si="1"/>
        <v>56.409600000000005</v>
      </c>
      <c r="J51" s="85">
        <f t="shared" ref="J51:J82" si="6">H51+(H51*$E$15)</f>
        <v>0</v>
      </c>
      <c r="K51" s="58">
        <v>25</v>
      </c>
      <c r="L51" s="4" t="s">
        <v>1</v>
      </c>
      <c r="M51" s="8">
        <f>S51+P51</f>
        <v>4.0407999999999999</v>
      </c>
      <c r="N51" s="9">
        <v>3.9106100000000001</v>
      </c>
      <c r="O51" s="2">
        <v>1.032</v>
      </c>
      <c r="P51" s="2">
        <v>0.26400000000000001</v>
      </c>
      <c r="Q51" s="2">
        <v>0.4</v>
      </c>
      <c r="R51" s="2">
        <v>0.01</v>
      </c>
      <c r="S51" s="126">
        <f t="shared" si="4"/>
        <v>3.7768000000000002</v>
      </c>
      <c r="T51" s="7" t="s">
        <v>70</v>
      </c>
      <c r="U51" s="1">
        <v>2</v>
      </c>
      <c r="V51" s="7" t="s">
        <v>342</v>
      </c>
      <c r="W51" s="31">
        <v>140</v>
      </c>
      <c r="X51" s="31">
        <f>W51/U51</f>
        <v>70</v>
      </c>
      <c r="Y51" s="1" t="s">
        <v>1005</v>
      </c>
      <c r="Z51" s="4" t="s">
        <v>430</v>
      </c>
      <c r="AA51" s="4" t="s">
        <v>436</v>
      </c>
      <c r="AB51" s="7" t="s">
        <v>460</v>
      </c>
      <c r="AC51" s="7" t="s">
        <v>575</v>
      </c>
      <c r="AD51" s="1">
        <v>7</v>
      </c>
      <c r="AE51" s="1">
        <v>6</v>
      </c>
      <c r="AF51" s="1">
        <v>3.5</v>
      </c>
      <c r="AG51" s="1">
        <v>12.5</v>
      </c>
      <c r="AH51" s="1">
        <v>7.5</v>
      </c>
      <c r="AI51" s="1">
        <v>4.375</v>
      </c>
      <c r="AJ51" s="1">
        <v>47</v>
      </c>
      <c r="AK51" s="1">
        <v>36</v>
      </c>
      <c r="AM51" s="50">
        <f t="shared" ref="AM51:AM87" si="7">M51*W51</f>
        <v>565.71199999999999</v>
      </c>
      <c r="AN51" s="46">
        <v>1.7709999999999999</v>
      </c>
      <c r="AO51" s="1">
        <v>0.17599999999999999</v>
      </c>
      <c r="AQ51" s="1">
        <v>0.32900000000000001</v>
      </c>
      <c r="AU51" s="5"/>
      <c r="AW51" s="5"/>
    </row>
    <row r="52" spans="1:49" ht="14.45" customHeight="1" x14ac:dyDescent="0.2">
      <c r="A52" s="45">
        <f>SUBTOTAL(3,$B$18:B52)</f>
        <v>35</v>
      </c>
      <c r="B52" s="12">
        <v>696244101117</v>
      </c>
      <c r="C52" s="1" t="s">
        <v>273</v>
      </c>
      <c r="D52" s="1" t="s">
        <v>645</v>
      </c>
      <c r="E52" s="11">
        <v>1500</v>
      </c>
      <c r="F52" s="10"/>
      <c r="G52" s="162">
        <v>190.23</v>
      </c>
      <c r="H52" s="5">
        <f t="shared" si="5"/>
        <v>0</v>
      </c>
      <c r="I52" s="102">
        <f t="shared" si="1"/>
        <v>214.9599</v>
      </c>
      <c r="J52" s="85">
        <f t="shared" si="6"/>
        <v>0</v>
      </c>
      <c r="K52" s="58">
        <v>25</v>
      </c>
      <c r="L52" s="4" t="s">
        <v>1</v>
      </c>
      <c r="M52" s="8">
        <f>S52+P52</f>
        <v>18.77</v>
      </c>
      <c r="N52" s="9">
        <v>17.490000000000002</v>
      </c>
      <c r="O52" s="2">
        <v>1.1559999999999999</v>
      </c>
      <c r="P52" s="2">
        <v>1.43</v>
      </c>
      <c r="Q52" s="2">
        <v>0</v>
      </c>
      <c r="R52" s="2">
        <v>0</v>
      </c>
      <c r="S52" s="126">
        <f t="shared" si="4"/>
        <v>17.34</v>
      </c>
      <c r="T52" s="7" t="s">
        <v>78</v>
      </c>
      <c r="U52" s="1"/>
      <c r="W52" s="31">
        <v>36</v>
      </c>
      <c r="Y52" s="1" t="s">
        <v>329</v>
      </c>
      <c r="Z52" s="4" t="s">
        <v>430</v>
      </c>
      <c r="AA52" s="4" t="s">
        <v>436</v>
      </c>
      <c r="AB52" s="7" t="s">
        <v>461</v>
      </c>
      <c r="AC52" s="7" t="s">
        <v>575</v>
      </c>
      <c r="AD52" s="1">
        <v>11.25</v>
      </c>
      <c r="AE52" s="1">
        <v>11.25</v>
      </c>
      <c r="AF52" s="1">
        <v>7.5</v>
      </c>
      <c r="AJ52" s="1">
        <v>47</v>
      </c>
      <c r="AK52" s="1">
        <v>36</v>
      </c>
      <c r="AM52" s="50">
        <f t="shared" si="7"/>
        <v>675.72</v>
      </c>
      <c r="AN52" s="46">
        <v>2.028</v>
      </c>
      <c r="AO52" s="1">
        <v>0.17599999999999999</v>
      </c>
      <c r="AQ52" s="1">
        <v>0.32900000000000001</v>
      </c>
      <c r="AU52" s="5"/>
      <c r="AW52" s="5"/>
    </row>
    <row r="53" spans="1:49" ht="13.15" customHeight="1" x14ac:dyDescent="0.2">
      <c r="A53" s="45">
        <f>SUBTOTAL(3,$B$18:B53)</f>
        <v>36</v>
      </c>
      <c r="B53" s="12">
        <v>696244101131</v>
      </c>
      <c r="C53" s="1" t="s">
        <v>272</v>
      </c>
      <c r="D53" s="1" t="s">
        <v>646</v>
      </c>
      <c r="E53" s="11">
        <v>100</v>
      </c>
      <c r="F53" s="10"/>
      <c r="G53" s="162">
        <v>17.940000000000001</v>
      </c>
      <c r="H53" s="5">
        <f t="shared" si="5"/>
        <v>0</v>
      </c>
      <c r="I53" s="102">
        <f t="shared" si="1"/>
        <v>20.272200000000002</v>
      </c>
      <c r="J53" s="85">
        <f t="shared" si="6"/>
        <v>0</v>
      </c>
      <c r="K53" s="58">
        <v>25</v>
      </c>
      <c r="L53" s="4" t="s">
        <v>1</v>
      </c>
      <c r="M53" s="8">
        <f>(S53+P53)+(Q53/6)</f>
        <v>1.2996666666666667</v>
      </c>
      <c r="N53" s="9">
        <v>1.1660000000000001</v>
      </c>
      <c r="O53" s="2">
        <v>1.1559999999999999</v>
      </c>
      <c r="P53" s="2">
        <v>8.5999999999999993E-2</v>
      </c>
      <c r="Q53" s="2">
        <v>0.28599999999999998</v>
      </c>
      <c r="R53" s="2">
        <v>0.01</v>
      </c>
      <c r="S53" s="126">
        <f t="shared" si="4"/>
        <v>1.1659999999999999</v>
      </c>
      <c r="T53" s="7" t="s">
        <v>81</v>
      </c>
      <c r="U53" s="1">
        <v>6</v>
      </c>
      <c r="V53" s="7" t="s">
        <v>340</v>
      </c>
      <c r="W53" s="31">
        <v>648</v>
      </c>
      <c r="X53" s="31">
        <f>W53/U53</f>
        <v>108</v>
      </c>
      <c r="Y53" s="1" t="s">
        <v>333</v>
      </c>
      <c r="Z53" s="4" t="s">
        <v>430</v>
      </c>
      <c r="AA53" s="4" t="s">
        <v>436</v>
      </c>
      <c r="AB53" s="7" t="s">
        <v>461</v>
      </c>
      <c r="AC53" s="7" t="s">
        <v>575</v>
      </c>
      <c r="AD53" s="1">
        <v>2.5</v>
      </c>
      <c r="AE53" s="1">
        <v>3.5</v>
      </c>
      <c r="AF53" s="1">
        <v>4.75</v>
      </c>
      <c r="AG53" s="1">
        <v>7.375</v>
      </c>
      <c r="AH53" s="1">
        <v>5.375</v>
      </c>
      <c r="AI53" s="1">
        <v>7.5</v>
      </c>
      <c r="AJ53" s="1">
        <v>47</v>
      </c>
      <c r="AK53" s="1">
        <v>36</v>
      </c>
      <c r="AM53" s="50">
        <f t="shared" si="7"/>
        <v>842.18400000000008</v>
      </c>
      <c r="AN53" s="46">
        <v>2.028</v>
      </c>
      <c r="AO53" s="1">
        <v>0.17599999999999999</v>
      </c>
      <c r="AQ53" s="1">
        <v>0.32900000000000001</v>
      </c>
      <c r="AU53" s="5"/>
      <c r="AW53" s="5"/>
    </row>
    <row r="54" spans="1:49" ht="13.15" customHeight="1" x14ac:dyDescent="0.2">
      <c r="A54" s="45">
        <f>SUBTOTAL(3,$B$18:B54)</f>
        <v>37</v>
      </c>
      <c r="B54" s="12">
        <v>696244101155</v>
      </c>
      <c r="C54" s="1" t="s">
        <v>271</v>
      </c>
      <c r="D54" s="1" t="s">
        <v>1016</v>
      </c>
      <c r="E54" s="11">
        <v>330</v>
      </c>
      <c r="F54" s="10"/>
      <c r="G54" s="162">
        <v>49.92</v>
      </c>
      <c r="H54" s="5">
        <f t="shared" si="5"/>
        <v>0</v>
      </c>
      <c r="I54" s="102">
        <f t="shared" si="1"/>
        <v>56.409600000000005</v>
      </c>
      <c r="J54" s="85">
        <f t="shared" si="6"/>
        <v>0</v>
      </c>
      <c r="K54" s="58">
        <v>25</v>
      </c>
      <c r="L54" s="4" t="s">
        <v>1</v>
      </c>
      <c r="M54" s="8">
        <f>S54+P54</f>
        <v>4.0887999999999991</v>
      </c>
      <c r="N54" s="9">
        <v>3.6729000000000003</v>
      </c>
      <c r="O54" s="2">
        <v>1.1559999999999999</v>
      </c>
      <c r="P54" s="2">
        <v>0.26400000000000001</v>
      </c>
      <c r="Q54" s="2">
        <v>0.4</v>
      </c>
      <c r="R54" s="2">
        <v>0.01</v>
      </c>
      <c r="S54" s="126">
        <f t="shared" si="4"/>
        <v>3.8247999999999993</v>
      </c>
      <c r="T54" s="7" t="s">
        <v>70</v>
      </c>
      <c r="U54" s="1">
        <v>2</v>
      </c>
      <c r="V54" s="7" t="s">
        <v>342</v>
      </c>
      <c r="W54" s="31">
        <v>140</v>
      </c>
      <c r="X54" s="31">
        <f>W54/U54</f>
        <v>70</v>
      </c>
      <c r="Y54" s="1" t="s">
        <v>1005</v>
      </c>
      <c r="Z54" s="4" t="s">
        <v>430</v>
      </c>
      <c r="AA54" s="4" t="s">
        <v>436</v>
      </c>
      <c r="AB54" s="7" t="s">
        <v>461</v>
      </c>
      <c r="AC54" s="7" t="s">
        <v>575</v>
      </c>
      <c r="AD54" s="1">
        <v>7</v>
      </c>
      <c r="AE54" s="1">
        <v>6</v>
      </c>
      <c r="AF54" s="1">
        <v>3.5</v>
      </c>
      <c r="AG54" s="1">
        <v>12.5</v>
      </c>
      <c r="AH54" s="1">
        <v>7.5</v>
      </c>
      <c r="AI54" s="1">
        <v>4.375</v>
      </c>
      <c r="AJ54" s="1">
        <v>47</v>
      </c>
      <c r="AK54" s="1">
        <v>36</v>
      </c>
      <c r="AM54" s="50">
        <f t="shared" si="7"/>
        <v>572.4319999999999</v>
      </c>
      <c r="AN54" s="46">
        <v>2.028</v>
      </c>
      <c r="AO54" s="1">
        <v>0.17599999999999999</v>
      </c>
      <c r="AQ54" s="1">
        <v>0.32900000000000001</v>
      </c>
      <c r="AU54" s="5"/>
      <c r="AW54" s="5"/>
    </row>
    <row r="55" spans="1:49" ht="14.45" customHeight="1" x14ac:dyDescent="0.2">
      <c r="A55" s="45">
        <f>SUBTOTAL(3,$B$18:B55)</f>
        <v>38</v>
      </c>
      <c r="B55" s="12">
        <v>696244111550</v>
      </c>
      <c r="C55" s="1" t="s">
        <v>509</v>
      </c>
      <c r="D55" s="1" t="s">
        <v>647</v>
      </c>
      <c r="E55" s="11">
        <v>2500</v>
      </c>
      <c r="F55" s="10"/>
      <c r="G55" s="162">
        <v>237.44</v>
      </c>
      <c r="H55" s="5">
        <f t="shared" si="5"/>
        <v>0</v>
      </c>
      <c r="I55" s="102">
        <f t="shared" si="1"/>
        <v>268.30720000000002</v>
      </c>
      <c r="J55" s="85">
        <f t="shared" si="6"/>
        <v>0</v>
      </c>
      <c r="K55" s="58">
        <v>25</v>
      </c>
      <c r="L55" s="4" t="s">
        <v>1</v>
      </c>
      <c r="M55" s="8">
        <f>S55+P55</f>
        <v>21.395</v>
      </c>
      <c r="N55" s="9">
        <v>25.555199999999999</v>
      </c>
      <c r="O55" s="2">
        <v>0.79859999999999998</v>
      </c>
      <c r="P55" s="2">
        <v>1.43</v>
      </c>
      <c r="Q55" s="2">
        <v>0</v>
      </c>
      <c r="R55" s="2">
        <v>0</v>
      </c>
      <c r="S55" s="126">
        <f t="shared" si="4"/>
        <v>19.965</v>
      </c>
      <c r="T55" s="7" t="s">
        <v>78</v>
      </c>
      <c r="U55" s="1"/>
      <c r="W55" s="31">
        <v>36</v>
      </c>
      <c r="Y55" s="1" t="s">
        <v>329</v>
      </c>
      <c r="Z55" s="4" t="s">
        <v>430</v>
      </c>
      <c r="AA55" s="4" t="s">
        <v>436</v>
      </c>
      <c r="AB55" s="34" t="s">
        <v>519</v>
      </c>
      <c r="AC55" s="7" t="s">
        <v>575</v>
      </c>
      <c r="AD55" s="1">
        <v>11.25</v>
      </c>
      <c r="AE55" s="1">
        <v>11.25</v>
      </c>
      <c r="AF55" s="1">
        <v>7.5</v>
      </c>
      <c r="AJ55" s="1">
        <v>47</v>
      </c>
      <c r="AK55" s="1">
        <v>36</v>
      </c>
      <c r="AM55" s="50">
        <f t="shared" si="7"/>
        <v>770.22</v>
      </c>
      <c r="AN55" s="46" t="s">
        <v>570</v>
      </c>
      <c r="AO55" s="1">
        <v>0.19700000000000001</v>
      </c>
      <c r="AQ55" s="1">
        <v>0.371</v>
      </c>
      <c r="AU55" s="5"/>
      <c r="AW55" s="5"/>
    </row>
    <row r="56" spans="1:49" ht="13.15" customHeight="1" x14ac:dyDescent="0.2">
      <c r="A56" s="45">
        <f>SUBTOTAL(3,$B$18:B56)</f>
        <v>39</v>
      </c>
      <c r="B56" s="12">
        <v>696244111574</v>
      </c>
      <c r="C56" s="1" t="s">
        <v>510</v>
      </c>
      <c r="D56" s="1" t="s">
        <v>648</v>
      </c>
      <c r="E56" s="11">
        <v>100</v>
      </c>
      <c r="F56" s="10"/>
      <c r="G56" s="162">
        <v>11.83</v>
      </c>
      <c r="H56" s="5">
        <f t="shared" si="5"/>
        <v>0</v>
      </c>
      <c r="I56" s="102">
        <f t="shared" si="1"/>
        <v>13.367900000000001</v>
      </c>
      <c r="J56" s="85">
        <f t="shared" si="6"/>
        <v>0</v>
      </c>
      <c r="K56" s="58">
        <v>25</v>
      </c>
      <c r="L56" s="4" t="s">
        <v>1</v>
      </c>
      <c r="M56" s="8">
        <f>S56+P56</f>
        <v>0.88459999999999994</v>
      </c>
      <c r="N56" s="9">
        <v>0.79859999999999998</v>
      </c>
      <c r="O56" s="2">
        <v>0.79859999999999998</v>
      </c>
      <c r="P56" s="2">
        <v>7.8E-2</v>
      </c>
      <c r="Q56" s="2">
        <v>0.22800000000000001</v>
      </c>
      <c r="R56" s="2">
        <v>8.0000000000000002E-3</v>
      </c>
      <c r="S56" s="126">
        <f t="shared" si="4"/>
        <v>0.80659999999999998</v>
      </c>
      <c r="T56" s="7" t="s">
        <v>67</v>
      </c>
      <c r="U56" s="1">
        <v>6</v>
      </c>
      <c r="V56" s="7" t="s">
        <v>341</v>
      </c>
      <c r="W56" s="31">
        <v>864</v>
      </c>
      <c r="X56" s="31">
        <f>W56/U56</f>
        <v>144</v>
      </c>
      <c r="Y56" s="1" t="s">
        <v>332</v>
      </c>
      <c r="Z56" s="4" t="s">
        <v>430</v>
      </c>
      <c r="AA56" s="4" t="s">
        <v>436</v>
      </c>
      <c r="AB56" s="34" t="s">
        <v>519</v>
      </c>
      <c r="AC56" s="7" t="s">
        <v>575</v>
      </c>
      <c r="AD56" s="1">
        <v>1.5</v>
      </c>
      <c r="AE56" s="1">
        <v>3.5</v>
      </c>
      <c r="AF56" s="1">
        <v>4.75</v>
      </c>
      <c r="AG56" s="1">
        <v>7.375</v>
      </c>
      <c r="AH56" s="1">
        <v>5.375</v>
      </c>
      <c r="AI56" s="1">
        <v>5.375</v>
      </c>
      <c r="AJ56" s="1">
        <v>47</v>
      </c>
      <c r="AK56" s="1">
        <v>36</v>
      </c>
      <c r="AM56" s="50">
        <f t="shared" si="7"/>
        <v>764.2944</v>
      </c>
      <c r="AN56" s="46" t="s">
        <v>570</v>
      </c>
      <c r="AO56" s="1">
        <v>0.19700000000000001</v>
      </c>
      <c r="AQ56" s="1">
        <v>0.371</v>
      </c>
      <c r="AU56" s="5"/>
      <c r="AV56" s="5"/>
      <c r="AW56" s="5"/>
    </row>
    <row r="57" spans="1:49" ht="13.15" customHeight="1" x14ac:dyDescent="0.2">
      <c r="A57" s="45">
        <f>SUBTOTAL(3,$B$18:B57)</f>
        <v>40</v>
      </c>
      <c r="B57" s="12">
        <v>696244111598</v>
      </c>
      <c r="C57" s="1" t="s">
        <v>511</v>
      </c>
      <c r="D57" s="1" t="s">
        <v>1017</v>
      </c>
      <c r="E57" s="11">
        <v>500</v>
      </c>
      <c r="F57" s="10"/>
      <c r="G57" s="162">
        <v>52.52</v>
      </c>
      <c r="H57" s="5">
        <f t="shared" si="5"/>
        <v>0</v>
      </c>
      <c r="I57" s="102">
        <f t="shared" si="1"/>
        <v>59.3476</v>
      </c>
      <c r="J57" s="85">
        <f t="shared" si="6"/>
        <v>0</v>
      </c>
      <c r="K57" s="58">
        <v>25</v>
      </c>
      <c r="L57" s="4" t="s">
        <v>1</v>
      </c>
      <c r="M57" s="8">
        <f>S57+P57</f>
        <v>4.2670000000000003</v>
      </c>
      <c r="N57" s="9">
        <v>3.9929999999999999</v>
      </c>
      <c r="O57" s="2">
        <v>0.79859999999999998</v>
      </c>
      <c r="P57" s="2">
        <v>0.26400000000000001</v>
      </c>
      <c r="Q57" s="2">
        <v>0.4</v>
      </c>
      <c r="R57" s="2">
        <v>0.01</v>
      </c>
      <c r="S57" s="126">
        <f t="shared" ref="S57:S89" si="8">O57/100*E57+R57</f>
        <v>4.0030000000000001</v>
      </c>
      <c r="T57" s="7" t="s">
        <v>70</v>
      </c>
      <c r="U57" s="1">
        <v>2</v>
      </c>
      <c r="V57" s="7" t="s">
        <v>342</v>
      </c>
      <c r="W57" s="31">
        <v>140</v>
      </c>
      <c r="X57" s="31">
        <f>W57/U57</f>
        <v>70</v>
      </c>
      <c r="Y57" s="1" t="s">
        <v>1005</v>
      </c>
      <c r="Z57" s="4" t="s">
        <v>430</v>
      </c>
      <c r="AA57" s="4" t="s">
        <v>436</v>
      </c>
      <c r="AB57" s="34" t="s">
        <v>519</v>
      </c>
      <c r="AC57" s="7" t="s">
        <v>575</v>
      </c>
      <c r="AD57" s="1">
        <v>7</v>
      </c>
      <c r="AE57" s="1">
        <v>6</v>
      </c>
      <c r="AF57" s="1">
        <v>3.5</v>
      </c>
      <c r="AG57" s="1">
        <v>12.5</v>
      </c>
      <c r="AH57" s="1">
        <v>7.5</v>
      </c>
      <c r="AI57" s="1">
        <v>4.375</v>
      </c>
      <c r="AJ57" s="1">
        <v>47</v>
      </c>
      <c r="AK57" s="1">
        <v>36</v>
      </c>
      <c r="AM57" s="50">
        <f t="shared" si="7"/>
        <v>597.38</v>
      </c>
      <c r="AN57" s="46" t="s">
        <v>570</v>
      </c>
      <c r="AO57" s="1">
        <v>0.19700000000000001</v>
      </c>
      <c r="AQ57" s="1">
        <v>0.371</v>
      </c>
      <c r="AU57" s="5"/>
      <c r="AV57" s="5"/>
      <c r="AW57" s="5"/>
    </row>
    <row r="58" spans="1:49" ht="14.45" customHeight="1" x14ac:dyDescent="0.2">
      <c r="A58" s="45">
        <f>SUBTOTAL(3,$B$18:B58)</f>
        <v>41</v>
      </c>
      <c r="B58" s="12">
        <v>696244111857</v>
      </c>
      <c r="C58" s="1" t="s">
        <v>515</v>
      </c>
      <c r="D58" s="1" t="s">
        <v>649</v>
      </c>
      <c r="E58" s="11">
        <v>2500</v>
      </c>
      <c r="F58" s="10"/>
      <c r="G58" s="162">
        <v>309.54000000000002</v>
      </c>
      <c r="H58" s="5">
        <f t="shared" si="5"/>
        <v>0</v>
      </c>
      <c r="I58" s="102">
        <f t="shared" si="1"/>
        <v>349.78020000000004</v>
      </c>
      <c r="J58" s="85">
        <f t="shared" si="6"/>
        <v>0</v>
      </c>
      <c r="K58" s="58">
        <v>25</v>
      </c>
      <c r="L58" s="4" t="s">
        <v>1</v>
      </c>
      <c r="M58" s="8">
        <f>S58+P58</f>
        <v>28.435000000000002</v>
      </c>
      <c r="N58" s="9">
        <v>25.92</v>
      </c>
      <c r="O58" s="2">
        <v>1.0802</v>
      </c>
      <c r="P58" s="2">
        <v>1.43</v>
      </c>
      <c r="Q58" s="2">
        <v>0</v>
      </c>
      <c r="R58" s="2">
        <v>0</v>
      </c>
      <c r="S58" s="126">
        <f t="shared" si="8"/>
        <v>27.005000000000003</v>
      </c>
      <c r="T58" s="7" t="s">
        <v>78</v>
      </c>
      <c r="U58" s="1"/>
      <c r="W58" s="31">
        <v>36</v>
      </c>
      <c r="Y58" s="1" t="s">
        <v>329</v>
      </c>
      <c r="Z58" s="4" t="s">
        <v>430</v>
      </c>
      <c r="AA58" s="4" t="s">
        <v>436</v>
      </c>
      <c r="AB58" s="34" t="s">
        <v>518</v>
      </c>
      <c r="AC58" s="7" t="s">
        <v>575</v>
      </c>
      <c r="AD58" s="1">
        <v>11.25</v>
      </c>
      <c r="AE58" s="1">
        <v>11.25</v>
      </c>
      <c r="AF58" s="1">
        <v>7.5</v>
      </c>
      <c r="AJ58" s="1">
        <v>47</v>
      </c>
      <c r="AK58" s="1">
        <v>36</v>
      </c>
      <c r="AM58" s="50">
        <f t="shared" si="7"/>
        <v>1023.6600000000001</v>
      </c>
      <c r="AN58" s="46" t="s">
        <v>570</v>
      </c>
      <c r="AO58" s="1">
        <v>0.19700000000000001</v>
      </c>
      <c r="AQ58" s="1">
        <v>0.371</v>
      </c>
      <c r="AU58" s="5"/>
      <c r="AW58" s="5"/>
    </row>
    <row r="59" spans="1:49" ht="13.15" customHeight="1" x14ac:dyDescent="0.2">
      <c r="A59" s="45">
        <f>SUBTOTAL(3,$B$18:B59)</f>
        <v>42</v>
      </c>
      <c r="B59" s="12">
        <v>696244111871</v>
      </c>
      <c r="C59" s="1" t="s">
        <v>516</v>
      </c>
      <c r="D59" s="1" t="s">
        <v>650</v>
      </c>
      <c r="E59" s="11">
        <v>100</v>
      </c>
      <c r="F59" s="10"/>
      <c r="G59" s="162">
        <v>15.24</v>
      </c>
      <c r="H59" s="5">
        <f t="shared" si="5"/>
        <v>0</v>
      </c>
      <c r="I59" s="102">
        <f t="shared" si="1"/>
        <v>17.2212</v>
      </c>
      <c r="J59" s="85">
        <f t="shared" si="6"/>
        <v>0</v>
      </c>
      <c r="K59" s="58">
        <v>25</v>
      </c>
      <c r="L59" s="4" t="s">
        <v>1</v>
      </c>
      <c r="M59" s="8">
        <f>(S59+P59)+(Q59/6)</f>
        <v>1.2238666666666669</v>
      </c>
      <c r="N59" s="9">
        <v>1.0802</v>
      </c>
      <c r="O59" s="2">
        <v>1.0802</v>
      </c>
      <c r="P59" s="2">
        <v>8.5999999999999993E-2</v>
      </c>
      <c r="Q59" s="2">
        <v>0.28599999999999998</v>
      </c>
      <c r="R59" s="2">
        <v>0.01</v>
      </c>
      <c r="S59" s="126">
        <f t="shared" si="8"/>
        <v>1.0902000000000001</v>
      </c>
      <c r="T59" s="7" t="s">
        <v>81</v>
      </c>
      <c r="U59" s="1">
        <v>6</v>
      </c>
      <c r="V59" s="7" t="s">
        <v>340</v>
      </c>
      <c r="W59" s="31">
        <v>648</v>
      </c>
      <c r="X59" s="31">
        <f>W59/U59</f>
        <v>108</v>
      </c>
      <c r="Y59" s="1" t="s">
        <v>333</v>
      </c>
      <c r="Z59" s="4" t="s">
        <v>430</v>
      </c>
      <c r="AA59" s="4" t="s">
        <v>436</v>
      </c>
      <c r="AB59" s="34" t="s">
        <v>518</v>
      </c>
      <c r="AC59" s="7" t="s">
        <v>575</v>
      </c>
      <c r="AD59" s="1">
        <v>2.5</v>
      </c>
      <c r="AE59" s="1">
        <v>3.5</v>
      </c>
      <c r="AF59" s="1">
        <v>4.75</v>
      </c>
      <c r="AG59" s="1">
        <v>7.375</v>
      </c>
      <c r="AH59" s="1">
        <v>5.375</v>
      </c>
      <c r="AI59" s="1">
        <v>7.5</v>
      </c>
      <c r="AJ59" s="1">
        <v>47</v>
      </c>
      <c r="AK59" s="1">
        <v>36</v>
      </c>
      <c r="AM59" s="50">
        <f t="shared" si="7"/>
        <v>793.06560000000013</v>
      </c>
      <c r="AN59" s="46" t="s">
        <v>570</v>
      </c>
      <c r="AO59" s="1">
        <v>0.19700000000000001</v>
      </c>
      <c r="AQ59" s="1">
        <v>0.371</v>
      </c>
      <c r="AU59" s="5"/>
      <c r="AV59" s="5"/>
      <c r="AW59" s="5"/>
    </row>
    <row r="60" spans="1:49" ht="13.15" customHeight="1" x14ac:dyDescent="0.2">
      <c r="A60" s="45">
        <f>SUBTOTAL(3,$B$18:B60)</f>
        <v>43</v>
      </c>
      <c r="B60" s="12">
        <v>696244111895</v>
      </c>
      <c r="C60" s="1" t="s">
        <v>517</v>
      </c>
      <c r="D60" s="1" t="s">
        <v>1018</v>
      </c>
      <c r="E60" s="11">
        <v>500</v>
      </c>
      <c r="F60" s="10"/>
      <c r="G60" s="162">
        <v>68.28</v>
      </c>
      <c r="H60" s="5">
        <f t="shared" si="5"/>
        <v>0</v>
      </c>
      <c r="I60" s="102">
        <f t="shared" si="1"/>
        <v>77.156400000000005</v>
      </c>
      <c r="J60" s="85">
        <f t="shared" si="6"/>
        <v>0</v>
      </c>
      <c r="K60" s="58">
        <v>25</v>
      </c>
      <c r="L60" s="4" t="s">
        <v>1</v>
      </c>
      <c r="M60" s="8">
        <f>S60+P60</f>
        <v>5.6750000000000007</v>
      </c>
      <c r="N60" s="9">
        <v>5.4009999999999998</v>
      </c>
      <c r="O60" s="2">
        <v>1.0802</v>
      </c>
      <c r="P60" s="2">
        <v>0.26400000000000001</v>
      </c>
      <c r="Q60" s="2">
        <v>0.4</v>
      </c>
      <c r="R60" s="2">
        <v>0.01</v>
      </c>
      <c r="S60" s="126">
        <f t="shared" si="8"/>
        <v>5.4110000000000005</v>
      </c>
      <c r="T60" s="7" t="s">
        <v>70</v>
      </c>
      <c r="U60" s="1">
        <v>2</v>
      </c>
      <c r="V60" s="7" t="s">
        <v>342</v>
      </c>
      <c r="W60" s="31">
        <v>140</v>
      </c>
      <c r="X60" s="31">
        <f>W60/U60</f>
        <v>70</v>
      </c>
      <c r="Y60" s="1" t="s">
        <v>1005</v>
      </c>
      <c r="Z60" s="4" t="s">
        <v>430</v>
      </c>
      <c r="AA60" s="4" t="s">
        <v>436</v>
      </c>
      <c r="AB60" s="34" t="s">
        <v>518</v>
      </c>
      <c r="AC60" s="7" t="s">
        <v>575</v>
      </c>
      <c r="AD60" s="1">
        <v>7</v>
      </c>
      <c r="AE60" s="1">
        <v>6</v>
      </c>
      <c r="AF60" s="1">
        <v>3.5</v>
      </c>
      <c r="AG60" s="1">
        <v>12.5</v>
      </c>
      <c r="AH60" s="1">
        <v>7.5</v>
      </c>
      <c r="AI60" s="1">
        <v>4.375</v>
      </c>
      <c r="AJ60" s="1">
        <v>47</v>
      </c>
      <c r="AK60" s="1">
        <v>36</v>
      </c>
      <c r="AM60" s="50">
        <f t="shared" si="7"/>
        <v>794.50000000000011</v>
      </c>
      <c r="AN60" s="46" t="s">
        <v>570</v>
      </c>
      <c r="AO60" s="1">
        <v>0.19700000000000001</v>
      </c>
      <c r="AQ60" s="1">
        <v>0.371</v>
      </c>
      <c r="AU60" s="5"/>
      <c r="AV60" s="5"/>
      <c r="AW60" s="5"/>
    </row>
    <row r="61" spans="1:49" ht="14.45" customHeight="1" x14ac:dyDescent="0.2">
      <c r="A61" s="45">
        <f>SUBTOTAL(3,$B$18:B61)</f>
        <v>44</v>
      </c>
      <c r="B61" s="12">
        <v>696244100073</v>
      </c>
      <c r="C61" s="1" t="s">
        <v>270</v>
      </c>
      <c r="D61" s="1" t="s">
        <v>651</v>
      </c>
      <c r="E61" s="11">
        <v>2200</v>
      </c>
      <c r="F61" s="10"/>
      <c r="G61" s="162">
        <v>247.41</v>
      </c>
      <c r="H61" s="5">
        <f t="shared" si="5"/>
        <v>0</v>
      </c>
      <c r="I61" s="102">
        <f t="shared" si="1"/>
        <v>279.57330000000002</v>
      </c>
      <c r="J61" s="85">
        <f t="shared" si="6"/>
        <v>0</v>
      </c>
      <c r="K61" s="58">
        <v>25</v>
      </c>
      <c r="L61" s="4" t="s">
        <v>1</v>
      </c>
      <c r="M61" s="8">
        <f>S61+P61</f>
        <v>28.093999999999998</v>
      </c>
      <c r="N61" s="9">
        <v>26.523199999999999</v>
      </c>
      <c r="O61" s="2">
        <v>1.212</v>
      </c>
      <c r="P61" s="2">
        <v>1.43</v>
      </c>
      <c r="Q61" s="2">
        <v>0</v>
      </c>
      <c r="R61" s="2">
        <v>0</v>
      </c>
      <c r="S61" s="126">
        <f t="shared" si="8"/>
        <v>26.663999999999998</v>
      </c>
      <c r="T61" s="7" t="s">
        <v>78</v>
      </c>
      <c r="U61" s="1"/>
      <c r="W61" s="31">
        <v>36</v>
      </c>
      <c r="Y61" s="1" t="s">
        <v>329</v>
      </c>
      <c r="Z61" s="4" t="s">
        <v>430</v>
      </c>
      <c r="AA61" s="4" t="s">
        <v>436</v>
      </c>
      <c r="AB61" s="34" t="s">
        <v>462</v>
      </c>
      <c r="AC61" s="7" t="s">
        <v>575</v>
      </c>
      <c r="AD61" s="1">
        <v>11.25</v>
      </c>
      <c r="AE61" s="1">
        <v>11.25</v>
      </c>
      <c r="AF61" s="1">
        <v>7.5</v>
      </c>
      <c r="AJ61" s="1">
        <v>47</v>
      </c>
      <c r="AK61" s="1">
        <v>36</v>
      </c>
      <c r="AM61" s="50">
        <f t="shared" si="7"/>
        <v>1011.3839999999999</v>
      </c>
      <c r="AN61" s="46">
        <v>1.6140000000000001</v>
      </c>
      <c r="AO61" s="1">
        <v>0.19700000000000001</v>
      </c>
      <c r="AQ61" s="1">
        <v>0.371</v>
      </c>
      <c r="AU61" s="5"/>
      <c r="AW61" s="5"/>
    </row>
    <row r="62" spans="1:49" ht="13.15" customHeight="1" x14ac:dyDescent="0.2">
      <c r="A62" s="45">
        <f>SUBTOTAL(3,$B$18:B62)</f>
        <v>45</v>
      </c>
      <c r="B62" s="12">
        <v>696244100349</v>
      </c>
      <c r="C62" s="1" t="s">
        <v>269</v>
      </c>
      <c r="D62" s="1" t="s">
        <v>652</v>
      </c>
      <c r="E62" s="11">
        <v>100</v>
      </c>
      <c r="F62" s="10"/>
      <c r="G62" s="162">
        <v>16.02</v>
      </c>
      <c r="H62" s="5">
        <f t="shared" si="5"/>
        <v>0</v>
      </c>
      <c r="I62" s="102">
        <f t="shared" si="1"/>
        <v>18.102599999999999</v>
      </c>
      <c r="J62" s="85">
        <f t="shared" si="6"/>
        <v>0</v>
      </c>
      <c r="K62" s="58">
        <v>25</v>
      </c>
      <c r="L62" s="4" t="s">
        <v>1</v>
      </c>
      <c r="M62" s="8">
        <f>(S62+P62)+(Q62/6)</f>
        <v>1.3556666666666668</v>
      </c>
      <c r="N62" s="9">
        <v>1.2056</v>
      </c>
      <c r="O62" s="2">
        <v>1.212</v>
      </c>
      <c r="P62" s="2">
        <v>8.5999999999999993E-2</v>
      </c>
      <c r="Q62" s="2">
        <v>0.28599999999999998</v>
      </c>
      <c r="R62" s="2">
        <v>0.01</v>
      </c>
      <c r="S62" s="126">
        <f t="shared" si="8"/>
        <v>1.222</v>
      </c>
      <c r="T62" s="7" t="s">
        <v>81</v>
      </c>
      <c r="U62" s="1">
        <v>6</v>
      </c>
      <c r="V62" s="7" t="s">
        <v>340</v>
      </c>
      <c r="W62" s="31">
        <v>648</v>
      </c>
      <c r="X62" s="31">
        <f>W62/U62</f>
        <v>108</v>
      </c>
      <c r="Y62" s="1" t="s">
        <v>333</v>
      </c>
      <c r="Z62" s="4" t="s">
        <v>430</v>
      </c>
      <c r="AA62" s="4" t="s">
        <v>436</v>
      </c>
      <c r="AB62" s="34" t="s">
        <v>462</v>
      </c>
      <c r="AC62" s="7" t="s">
        <v>575</v>
      </c>
      <c r="AD62" s="1">
        <v>2.5</v>
      </c>
      <c r="AE62" s="1">
        <v>3.5</v>
      </c>
      <c r="AF62" s="1">
        <v>4.75</v>
      </c>
      <c r="AG62" s="1">
        <v>7.375</v>
      </c>
      <c r="AH62" s="1">
        <v>5.375</v>
      </c>
      <c r="AI62" s="1">
        <v>7.5</v>
      </c>
      <c r="AJ62" s="1">
        <v>47</v>
      </c>
      <c r="AK62" s="1">
        <v>36</v>
      </c>
      <c r="AM62" s="50">
        <f t="shared" si="7"/>
        <v>878.47200000000009</v>
      </c>
      <c r="AN62" s="46">
        <v>1.6140000000000001</v>
      </c>
      <c r="AO62" s="1">
        <v>0.19700000000000001</v>
      </c>
      <c r="AQ62" s="1">
        <v>0.371</v>
      </c>
      <c r="AU62" s="5"/>
      <c r="AW62" s="5"/>
    </row>
    <row r="63" spans="1:49" ht="13.15" customHeight="1" x14ac:dyDescent="0.2">
      <c r="A63" s="45">
        <f>SUBTOTAL(3,$B$18:B63)</f>
        <v>46</v>
      </c>
      <c r="B63" s="12">
        <v>696244100219</v>
      </c>
      <c r="C63" s="1" t="s">
        <v>268</v>
      </c>
      <c r="D63" s="1" t="s">
        <v>1019</v>
      </c>
      <c r="E63" s="11">
        <v>350</v>
      </c>
      <c r="F63" s="10"/>
      <c r="G63" s="162">
        <v>49.92</v>
      </c>
      <c r="H63" s="5">
        <f t="shared" si="5"/>
        <v>0</v>
      </c>
      <c r="I63" s="102">
        <f t="shared" si="1"/>
        <v>56.409600000000005</v>
      </c>
      <c r="J63" s="85">
        <f t="shared" si="6"/>
        <v>0</v>
      </c>
      <c r="K63" s="58">
        <v>25</v>
      </c>
      <c r="L63" s="4" t="s">
        <v>1</v>
      </c>
      <c r="M63" s="8">
        <f>S63+P63</f>
        <v>4.516</v>
      </c>
      <c r="N63" s="9">
        <v>4.2195999999999998</v>
      </c>
      <c r="O63" s="2">
        <v>1.212</v>
      </c>
      <c r="P63" s="2">
        <v>0.26400000000000001</v>
      </c>
      <c r="Q63" s="2">
        <v>0.4</v>
      </c>
      <c r="R63" s="2">
        <v>0.01</v>
      </c>
      <c r="S63" s="126">
        <f t="shared" si="8"/>
        <v>4.2519999999999998</v>
      </c>
      <c r="T63" s="7" t="s">
        <v>70</v>
      </c>
      <c r="U63" s="1">
        <v>2</v>
      </c>
      <c r="V63" s="7" t="s">
        <v>342</v>
      </c>
      <c r="W63" s="31">
        <v>140</v>
      </c>
      <c r="X63" s="31">
        <f>W63/U63</f>
        <v>70</v>
      </c>
      <c r="Y63" s="1" t="s">
        <v>1005</v>
      </c>
      <c r="Z63" s="4" t="s">
        <v>430</v>
      </c>
      <c r="AA63" s="4" t="s">
        <v>436</v>
      </c>
      <c r="AB63" s="34" t="s">
        <v>462</v>
      </c>
      <c r="AC63" s="7" t="s">
        <v>575</v>
      </c>
      <c r="AD63" s="1">
        <v>7</v>
      </c>
      <c r="AE63" s="1">
        <v>6</v>
      </c>
      <c r="AF63" s="1">
        <v>3.5</v>
      </c>
      <c r="AG63" s="1">
        <v>12.5</v>
      </c>
      <c r="AH63" s="1">
        <v>7.5</v>
      </c>
      <c r="AI63" s="1">
        <v>4.375</v>
      </c>
      <c r="AJ63" s="1">
        <v>47</v>
      </c>
      <c r="AK63" s="1">
        <v>36</v>
      </c>
      <c r="AM63" s="50">
        <f t="shared" si="7"/>
        <v>632.24</v>
      </c>
      <c r="AN63" s="46">
        <v>1.6140000000000001</v>
      </c>
      <c r="AO63" s="1">
        <v>0.19700000000000001</v>
      </c>
      <c r="AQ63" s="1">
        <v>0.371</v>
      </c>
      <c r="AU63" s="5"/>
      <c r="AW63" s="5"/>
    </row>
    <row r="64" spans="1:49" ht="14.45" customHeight="1" x14ac:dyDescent="0.2">
      <c r="A64" s="45">
        <f>SUBTOTAL(3,$B$18:B64)</f>
        <v>47</v>
      </c>
      <c r="B64" s="12">
        <v>696244100080</v>
      </c>
      <c r="C64" s="1" t="s">
        <v>267</v>
      </c>
      <c r="D64" s="1" t="s">
        <v>653</v>
      </c>
      <c r="E64" s="11">
        <v>2000</v>
      </c>
      <c r="F64" s="10"/>
      <c r="G64" s="162">
        <v>253.89</v>
      </c>
      <c r="H64" s="5">
        <f t="shared" si="5"/>
        <v>0</v>
      </c>
      <c r="I64" s="102">
        <f t="shared" si="1"/>
        <v>286.89569999999998</v>
      </c>
      <c r="J64" s="85">
        <f t="shared" si="6"/>
        <v>0</v>
      </c>
      <c r="K64" s="58">
        <v>25</v>
      </c>
      <c r="L64" s="4" t="s">
        <v>1</v>
      </c>
      <c r="M64" s="8">
        <f>S64+P64</f>
        <v>27.71</v>
      </c>
      <c r="N64" s="9">
        <v>26.092000000000006</v>
      </c>
      <c r="O64" s="2">
        <v>1.3140000000000001</v>
      </c>
      <c r="P64" s="2">
        <v>1.43</v>
      </c>
      <c r="Q64" s="2">
        <v>0</v>
      </c>
      <c r="R64" s="2">
        <v>0</v>
      </c>
      <c r="S64" s="126">
        <f t="shared" si="8"/>
        <v>26.28</v>
      </c>
      <c r="T64" s="7" t="s">
        <v>78</v>
      </c>
      <c r="U64" s="1"/>
      <c r="W64" s="31">
        <v>36</v>
      </c>
      <c r="Y64" s="1" t="s">
        <v>329</v>
      </c>
      <c r="Z64" s="4" t="s">
        <v>430</v>
      </c>
      <c r="AA64" s="4" t="s">
        <v>436</v>
      </c>
      <c r="AB64" s="34" t="s">
        <v>463</v>
      </c>
      <c r="AC64" s="7" t="s">
        <v>575</v>
      </c>
      <c r="AD64" s="1">
        <v>11.25</v>
      </c>
      <c r="AE64" s="1">
        <v>11.25</v>
      </c>
      <c r="AF64" s="1">
        <v>7.5</v>
      </c>
      <c r="AJ64" s="1">
        <v>47</v>
      </c>
      <c r="AK64" s="1">
        <v>36</v>
      </c>
      <c r="AM64" s="50">
        <f t="shared" si="7"/>
        <v>997.56000000000006</v>
      </c>
      <c r="AN64" s="46">
        <v>1.7709999999999999</v>
      </c>
      <c r="AO64" s="1">
        <v>0.19700000000000001</v>
      </c>
      <c r="AQ64" s="1">
        <v>0.371</v>
      </c>
      <c r="AU64" s="5"/>
      <c r="AW64" s="5"/>
    </row>
    <row r="65" spans="1:49" ht="13.15" customHeight="1" x14ac:dyDescent="0.2">
      <c r="A65" s="45">
        <f>SUBTOTAL(3,$B$18:B65)</f>
        <v>48</v>
      </c>
      <c r="B65" s="12">
        <v>696244100356</v>
      </c>
      <c r="C65" s="1" t="s">
        <v>266</v>
      </c>
      <c r="D65" s="1" t="s">
        <v>654</v>
      </c>
      <c r="E65" s="11">
        <v>100</v>
      </c>
      <c r="F65" s="10"/>
      <c r="G65" s="162">
        <v>18.670000000000002</v>
      </c>
      <c r="H65" s="5">
        <f t="shared" si="5"/>
        <v>0</v>
      </c>
      <c r="I65" s="102">
        <f t="shared" si="1"/>
        <v>21.097100000000001</v>
      </c>
      <c r="J65" s="85">
        <f t="shared" si="6"/>
        <v>0</v>
      </c>
      <c r="K65" s="58">
        <v>25</v>
      </c>
      <c r="L65" s="4" t="s">
        <v>1</v>
      </c>
      <c r="M65" s="8">
        <f>(S65+P65)+(Q65/6)</f>
        <v>1.4576666666666669</v>
      </c>
      <c r="N65" s="9">
        <v>1.3046000000000002</v>
      </c>
      <c r="O65" s="2">
        <v>1.3140000000000001</v>
      </c>
      <c r="P65" s="2">
        <v>8.5999999999999993E-2</v>
      </c>
      <c r="Q65" s="2">
        <v>0.28599999999999998</v>
      </c>
      <c r="R65" s="2">
        <v>0.01</v>
      </c>
      <c r="S65" s="126">
        <f t="shared" si="8"/>
        <v>1.3240000000000001</v>
      </c>
      <c r="T65" s="7" t="s">
        <v>81</v>
      </c>
      <c r="U65" s="1">
        <v>6</v>
      </c>
      <c r="V65" s="7" t="s">
        <v>340</v>
      </c>
      <c r="W65" s="31">
        <v>648</v>
      </c>
      <c r="X65" s="31">
        <f>W65/U65</f>
        <v>108</v>
      </c>
      <c r="Y65" s="1" t="s">
        <v>333</v>
      </c>
      <c r="Z65" s="4" t="s">
        <v>430</v>
      </c>
      <c r="AA65" s="4" t="s">
        <v>436</v>
      </c>
      <c r="AB65" s="34" t="s">
        <v>463</v>
      </c>
      <c r="AC65" s="7" t="s">
        <v>575</v>
      </c>
      <c r="AD65" s="1">
        <v>2.5</v>
      </c>
      <c r="AE65" s="1">
        <v>3.5</v>
      </c>
      <c r="AF65" s="1">
        <v>4.75</v>
      </c>
      <c r="AG65" s="1">
        <v>7.375</v>
      </c>
      <c r="AH65" s="1">
        <v>5.375</v>
      </c>
      <c r="AI65" s="1">
        <v>7.5</v>
      </c>
      <c r="AJ65" s="1">
        <v>47</v>
      </c>
      <c r="AK65" s="1">
        <v>36</v>
      </c>
      <c r="AM65" s="50">
        <f t="shared" si="7"/>
        <v>944.5680000000001</v>
      </c>
      <c r="AN65" s="46">
        <v>1.7709999999999999</v>
      </c>
      <c r="AO65" s="1">
        <v>0.19700000000000001</v>
      </c>
      <c r="AQ65" s="1">
        <v>0.371</v>
      </c>
      <c r="AU65" s="5"/>
      <c r="AW65" s="5"/>
    </row>
    <row r="66" spans="1:49" ht="13.15" customHeight="1" x14ac:dyDescent="0.2">
      <c r="A66" s="45">
        <f>SUBTOTAL(3,$B$18:B66)</f>
        <v>49</v>
      </c>
      <c r="B66" s="12">
        <v>696244100226</v>
      </c>
      <c r="C66" s="1" t="s">
        <v>265</v>
      </c>
      <c r="D66" s="1" t="s">
        <v>1020</v>
      </c>
      <c r="E66" s="11">
        <v>295</v>
      </c>
      <c r="F66" s="10"/>
      <c r="G66" s="162">
        <v>49.92</v>
      </c>
      <c r="H66" s="5">
        <f t="shared" si="5"/>
        <v>0</v>
      </c>
      <c r="I66" s="102">
        <f t="shared" si="1"/>
        <v>56.409600000000005</v>
      </c>
      <c r="J66" s="85">
        <f t="shared" si="6"/>
        <v>0</v>
      </c>
      <c r="K66" s="58">
        <v>25</v>
      </c>
      <c r="L66" s="4" t="s">
        <v>1</v>
      </c>
      <c r="M66" s="8">
        <f>S66+P66</f>
        <v>4.1502999999999997</v>
      </c>
      <c r="N66" s="9">
        <v>3.8485700000000005</v>
      </c>
      <c r="O66" s="2">
        <v>1.3140000000000001</v>
      </c>
      <c r="P66" s="2">
        <v>0.26400000000000001</v>
      </c>
      <c r="Q66" s="2">
        <v>0.4</v>
      </c>
      <c r="R66" s="2">
        <v>0.01</v>
      </c>
      <c r="S66" s="126">
        <f t="shared" si="8"/>
        <v>3.8862999999999999</v>
      </c>
      <c r="T66" s="7" t="s">
        <v>70</v>
      </c>
      <c r="U66" s="1">
        <v>2</v>
      </c>
      <c r="V66" s="7" t="s">
        <v>342</v>
      </c>
      <c r="W66" s="31">
        <v>140</v>
      </c>
      <c r="X66" s="31">
        <f>W66/U66</f>
        <v>70</v>
      </c>
      <c r="Y66" s="1" t="s">
        <v>1005</v>
      </c>
      <c r="Z66" s="4" t="s">
        <v>430</v>
      </c>
      <c r="AA66" s="4" t="s">
        <v>436</v>
      </c>
      <c r="AB66" s="34" t="s">
        <v>463</v>
      </c>
      <c r="AC66" s="7" t="s">
        <v>575</v>
      </c>
      <c r="AD66" s="1">
        <v>7</v>
      </c>
      <c r="AE66" s="1">
        <v>6</v>
      </c>
      <c r="AF66" s="1">
        <v>3.5</v>
      </c>
      <c r="AG66" s="1">
        <v>12.5</v>
      </c>
      <c r="AH66" s="1">
        <v>7.5</v>
      </c>
      <c r="AI66" s="1">
        <v>4.375</v>
      </c>
      <c r="AJ66" s="1">
        <v>47</v>
      </c>
      <c r="AK66" s="1">
        <v>36</v>
      </c>
      <c r="AM66" s="50">
        <f t="shared" si="7"/>
        <v>581.04199999999992</v>
      </c>
      <c r="AN66" s="46">
        <v>1.7709999999999999</v>
      </c>
      <c r="AO66" s="1">
        <v>0.19700000000000001</v>
      </c>
      <c r="AQ66" s="1">
        <v>0.371</v>
      </c>
      <c r="AU66" s="5"/>
      <c r="AW66" s="5"/>
    </row>
    <row r="67" spans="1:49" ht="14.45" customHeight="1" x14ac:dyDescent="0.2">
      <c r="A67" s="45">
        <f>SUBTOTAL(3,$B$18:B67)</f>
        <v>50</v>
      </c>
      <c r="B67" s="12">
        <v>696244101261</v>
      </c>
      <c r="C67" s="1" t="s">
        <v>264</v>
      </c>
      <c r="D67" s="1" t="s">
        <v>655</v>
      </c>
      <c r="E67" s="11">
        <v>1500</v>
      </c>
      <c r="F67" s="10"/>
      <c r="G67" s="162">
        <v>223.98</v>
      </c>
      <c r="H67" s="5">
        <f t="shared" si="5"/>
        <v>0</v>
      </c>
      <c r="I67" s="102">
        <f t="shared" si="1"/>
        <v>253.09739999999999</v>
      </c>
      <c r="J67" s="85">
        <f t="shared" si="6"/>
        <v>0</v>
      </c>
      <c r="K67" s="58">
        <v>25</v>
      </c>
      <c r="L67" s="4" t="s">
        <v>1</v>
      </c>
      <c r="M67" s="8">
        <f>S67+P67</f>
        <v>23.63</v>
      </c>
      <c r="N67" s="9">
        <v>22.737000000000005</v>
      </c>
      <c r="O67" s="2">
        <v>1.48</v>
      </c>
      <c r="P67" s="2">
        <v>1.43</v>
      </c>
      <c r="Q67" s="2">
        <v>0</v>
      </c>
      <c r="R67" s="2">
        <v>0</v>
      </c>
      <c r="S67" s="126">
        <f t="shared" si="8"/>
        <v>22.2</v>
      </c>
      <c r="T67" s="7" t="s">
        <v>78</v>
      </c>
      <c r="U67" s="1"/>
      <c r="W67" s="31">
        <v>36</v>
      </c>
      <c r="Y67" s="1" t="s">
        <v>329</v>
      </c>
      <c r="Z67" s="4" t="s">
        <v>430</v>
      </c>
      <c r="AA67" s="4" t="s">
        <v>436</v>
      </c>
      <c r="AB67" s="34" t="s">
        <v>464</v>
      </c>
      <c r="AC67" s="7" t="s">
        <v>575</v>
      </c>
      <c r="AD67" s="1">
        <v>11.25</v>
      </c>
      <c r="AE67" s="1">
        <v>11.25</v>
      </c>
      <c r="AF67" s="1">
        <v>7.5</v>
      </c>
      <c r="AJ67" s="1">
        <v>47</v>
      </c>
      <c r="AK67" s="1">
        <v>36</v>
      </c>
      <c r="AM67" s="50">
        <f t="shared" si="7"/>
        <v>850.68</v>
      </c>
      <c r="AN67" s="46">
        <v>2.028</v>
      </c>
      <c r="AO67" s="1">
        <v>0.19700000000000001</v>
      </c>
      <c r="AQ67" s="1">
        <v>0.371</v>
      </c>
      <c r="AU67" s="5"/>
      <c r="AW67" s="5"/>
    </row>
    <row r="68" spans="1:49" ht="13.15" customHeight="1" x14ac:dyDescent="0.2">
      <c r="A68" s="45">
        <f>SUBTOTAL(3,$B$18:B68)</f>
        <v>51</v>
      </c>
      <c r="B68" s="12">
        <v>696244101285</v>
      </c>
      <c r="C68" s="1" t="s">
        <v>263</v>
      </c>
      <c r="D68" s="1" t="s">
        <v>656</v>
      </c>
      <c r="E68" s="11">
        <v>100</v>
      </c>
      <c r="F68" s="10"/>
      <c r="G68" s="162">
        <v>21.53</v>
      </c>
      <c r="H68" s="5">
        <f t="shared" si="5"/>
        <v>0</v>
      </c>
      <c r="I68" s="102">
        <f t="shared" si="1"/>
        <v>24.328900000000001</v>
      </c>
      <c r="J68" s="85">
        <f t="shared" si="6"/>
        <v>0</v>
      </c>
      <c r="K68" s="58">
        <v>25</v>
      </c>
      <c r="L68" s="4" t="s">
        <v>1</v>
      </c>
      <c r="M68" s="8">
        <f>(S68+P68)+(Q68/6)</f>
        <v>1.6236666666666668</v>
      </c>
      <c r="N68" s="9">
        <v>1.5158000000000003</v>
      </c>
      <c r="O68" s="2">
        <v>1.48</v>
      </c>
      <c r="P68" s="2">
        <v>8.5999999999999993E-2</v>
      </c>
      <c r="Q68" s="2">
        <v>0.28599999999999998</v>
      </c>
      <c r="R68" s="2">
        <v>0.01</v>
      </c>
      <c r="S68" s="126">
        <f t="shared" si="8"/>
        <v>1.49</v>
      </c>
      <c r="T68" s="7" t="s">
        <v>81</v>
      </c>
      <c r="U68" s="1">
        <v>6</v>
      </c>
      <c r="V68" s="7" t="s">
        <v>340</v>
      </c>
      <c r="W68" s="31">
        <v>648</v>
      </c>
      <c r="X68" s="31">
        <f>W68/U68</f>
        <v>108</v>
      </c>
      <c r="Y68" s="1" t="s">
        <v>333</v>
      </c>
      <c r="Z68" s="4" t="s">
        <v>430</v>
      </c>
      <c r="AA68" s="4" t="s">
        <v>436</v>
      </c>
      <c r="AB68" s="34" t="s">
        <v>464</v>
      </c>
      <c r="AC68" s="7" t="s">
        <v>575</v>
      </c>
      <c r="AD68" s="1">
        <v>2.5</v>
      </c>
      <c r="AE68" s="1">
        <v>3.5</v>
      </c>
      <c r="AF68" s="1">
        <v>4.75</v>
      </c>
      <c r="AG68" s="1">
        <v>7.375</v>
      </c>
      <c r="AH68" s="1">
        <v>5.375</v>
      </c>
      <c r="AI68" s="1">
        <v>7.5</v>
      </c>
      <c r="AJ68" s="1">
        <v>47</v>
      </c>
      <c r="AK68" s="1">
        <v>36</v>
      </c>
      <c r="AM68" s="50">
        <f t="shared" si="7"/>
        <v>1052.1360000000002</v>
      </c>
      <c r="AN68" s="46">
        <v>2.028</v>
      </c>
      <c r="AO68" s="1">
        <v>0.19700000000000001</v>
      </c>
      <c r="AQ68" s="1">
        <v>0.371</v>
      </c>
      <c r="AU68" s="5"/>
      <c r="AW68" s="5"/>
    </row>
    <row r="69" spans="1:49" ht="13.15" customHeight="1" x14ac:dyDescent="0.2">
      <c r="A69" s="45">
        <f>SUBTOTAL(3,$B$18:B69)</f>
        <v>52</v>
      </c>
      <c r="B69" s="12">
        <v>696244101308</v>
      </c>
      <c r="C69" s="1" t="s">
        <v>262</v>
      </c>
      <c r="D69" s="1" t="s">
        <v>1021</v>
      </c>
      <c r="E69" s="11">
        <v>270</v>
      </c>
      <c r="F69" s="10"/>
      <c r="G69" s="162">
        <v>49.92</v>
      </c>
      <c r="H69" s="5">
        <f t="shared" si="5"/>
        <v>0</v>
      </c>
      <c r="I69" s="102">
        <f t="shared" si="1"/>
        <v>56.409600000000005</v>
      </c>
      <c r="J69" s="85">
        <f t="shared" si="6"/>
        <v>0</v>
      </c>
      <c r="K69" s="58">
        <v>25</v>
      </c>
      <c r="L69" s="4" t="s">
        <v>1</v>
      </c>
      <c r="M69" s="8">
        <f>S69+P69</f>
        <v>4.2700000000000005</v>
      </c>
      <c r="N69" s="9">
        <v>4.0926600000000004</v>
      </c>
      <c r="O69" s="2">
        <v>1.48</v>
      </c>
      <c r="P69" s="2">
        <v>0.26400000000000001</v>
      </c>
      <c r="Q69" s="2">
        <v>0.4</v>
      </c>
      <c r="R69" s="2">
        <v>0.01</v>
      </c>
      <c r="S69" s="126">
        <f t="shared" si="8"/>
        <v>4.0060000000000002</v>
      </c>
      <c r="T69" s="7" t="s">
        <v>70</v>
      </c>
      <c r="U69" s="1">
        <v>2</v>
      </c>
      <c r="V69" s="7" t="s">
        <v>342</v>
      </c>
      <c r="W69" s="31">
        <v>140</v>
      </c>
      <c r="X69" s="31">
        <f>W69/U69</f>
        <v>70</v>
      </c>
      <c r="Y69" s="1" t="s">
        <v>1005</v>
      </c>
      <c r="Z69" s="4" t="s">
        <v>430</v>
      </c>
      <c r="AA69" s="4" t="s">
        <v>436</v>
      </c>
      <c r="AB69" s="34" t="s">
        <v>464</v>
      </c>
      <c r="AC69" s="7" t="s">
        <v>575</v>
      </c>
      <c r="AD69" s="1">
        <v>7</v>
      </c>
      <c r="AE69" s="1">
        <v>6</v>
      </c>
      <c r="AF69" s="1">
        <v>3.5</v>
      </c>
      <c r="AG69" s="1">
        <v>12.5</v>
      </c>
      <c r="AH69" s="1">
        <v>7.5</v>
      </c>
      <c r="AI69" s="1">
        <v>4.375</v>
      </c>
      <c r="AJ69" s="1">
        <v>47</v>
      </c>
      <c r="AK69" s="1">
        <v>36</v>
      </c>
      <c r="AM69" s="50">
        <f t="shared" si="7"/>
        <v>597.80000000000007</v>
      </c>
      <c r="AN69" s="46">
        <v>2.028</v>
      </c>
      <c r="AO69" s="1">
        <v>0.19700000000000001</v>
      </c>
      <c r="AQ69" s="1">
        <v>0.371</v>
      </c>
      <c r="AU69" s="5"/>
      <c r="AW69" s="5"/>
    </row>
    <row r="70" spans="1:49" ht="14.45" customHeight="1" x14ac:dyDescent="0.2">
      <c r="A70" s="45">
        <f>SUBTOTAL(3,$B$18:B70)</f>
        <v>53</v>
      </c>
      <c r="B70" s="12">
        <v>696244100103</v>
      </c>
      <c r="C70" s="1" t="s">
        <v>261</v>
      </c>
      <c r="D70" s="1" t="s">
        <v>657</v>
      </c>
      <c r="E70" s="11">
        <v>1200</v>
      </c>
      <c r="F70" s="10"/>
      <c r="G70" s="162">
        <v>213.17</v>
      </c>
      <c r="H70" s="5">
        <f t="shared" si="5"/>
        <v>0</v>
      </c>
      <c r="I70" s="102">
        <f t="shared" si="1"/>
        <v>240.88209999999998</v>
      </c>
      <c r="J70" s="85">
        <f t="shared" si="6"/>
        <v>0</v>
      </c>
      <c r="K70" s="58">
        <v>25</v>
      </c>
      <c r="L70" s="4" t="s">
        <v>1</v>
      </c>
      <c r="M70" s="8">
        <f>S70+P70</f>
        <v>21.254000000000001</v>
      </c>
      <c r="N70" s="9">
        <v>19.773600000000002</v>
      </c>
      <c r="O70" s="2">
        <v>1.6519999999999999</v>
      </c>
      <c r="P70" s="2">
        <v>1.43</v>
      </c>
      <c r="Q70" s="2">
        <v>0</v>
      </c>
      <c r="R70" s="2">
        <v>0</v>
      </c>
      <c r="S70" s="126">
        <f t="shared" si="8"/>
        <v>19.824000000000002</v>
      </c>
      <c r="T70" s="7" t="s">
        <v>78</v>
      </c>
      <c r="U70" s="1"/>
      <c r="W70" s="31">
        <v>36</v>
      </c>
      <c r="Y70" s="1" t="s">
        <v>329</v>
      </c>
      <c r="Z70" s="4" t="s">
        <v>430</v>
      </c>
      <c r="AA70" s="4" t="s">
        <v>436</v>
      </c>
      <c r="AB70" s="34" t="s">
        <v>465</v>
      </c>
      <c r="AC70" s="7" t="s">
        <v>575</v>
      </c>
      <c r="AD70" s="1">
        <v>11.25</v>
      </c>
      <c r="AE70" s="1">
        <v>11.25</v>
      </c>
      <c r="AF70" s="1">
        <v>7.5</v>
      </c>
      <c r="AJ70" s="1">
        <v>47</v>
      </c>
      <c r="AK70" s="1">
        <v>36</v>
      </c>
      <c r="AM70" s="50">
        <f t="shared" si="7"/>
        <v>765.14400000000001</v>
      </c>
      <c r="AN70" s="46">
        <v>2.2759999999999998</v>
      </c>
      <c r="AO70" s="1">
        <v>0.19700000000000001</v>
      </c>
      <c r="AQ70" s="1">
        <v>0.371</v>
      </c>
      <c r="AU70" s="5"/>
      <c r="AW70" s="5"/>
    </row>
    <row r="71" spans="1:49" ht="12.75" x14ac:dyDescent="0.2">
      <c r="A71" s="45">
        <f>SUBTOTAL(3,$B$18:B71)</f>
        <v>54</v>
      </c>
      <c r="B71" s="12">
        <v>696244100370</v>
      </c>
      <c r="C71" s="1" t="s">
        <v>260</v>
      </c>
      <c r="D71" s="1" t="s">
        <v>658</v>
      </c>
      <c r="E71" s="11">
        <v>50</v>
      </c>
      <c r="F71" s="10"/>
      <c r="G71" s="162">
        <v>13.22</v>
      </c>
      <c r="H71" s="5">
        <f t="shared" si="5"/>
        <v>0</v>
      </c>
      <c r="I71" s="102">
        <f t="shared" si="1"/>
        <v>14.938600000000001</v>
      </c>
      <c r="J71" s="85">
        <f t="shared" si="6"/>
        <v>0</v>
      </c>
      <c r="K71" s="58">
        <v>25</v>
      </c>
      <c r="L71" s="4" t="s">
        <v>1</v>
      </c>
      <c r="M71" s="8">
        <f>(S71+P71)+(Q71/6)</f>
        <v>0.95199999999999996</v>
      </c>
      <c r="N71" s="9">
        <v>0.82390000000000008</v>
      </c>
      <c r="O71" s="2">
        <v>1.6519999999999999</v>
      </c>
      <c r="P71" s="2">
        <v>7.8E-2</v>
      </c>
      <c r="Q71" s="2">
        <v>0.22800000000000001</v>
      </c>
      <c r="R71" s="2">
        <v>0.01</v>
      </c>
      <c r="S71" s="126">
        <f t="shared" si="8"/>
        <v>0.83599999999999997</v>
      </c>
      <c r="T71" s="7" t="s">
        <v>67</v>
      </c>
      <c r="U71" s="1">
        <v>6</v>
      </c>
      <c r="V71" s="7" t="s">
        <v>341</v>
      </c>
      <c r="W71" s="31">
        <v>864</v>
      </c>
      <c r="X71" s="31">
        <f>W71/U71</f>
        <v>144</v>
      </c>
      <c r="Y71" s="1" t="s">
        <v>332</v>
      </c>
      <c r="Z71" s="4" t="s">
        <v>430</v>
      </c>
      <c r="AA71" s="4" t="s">
        <v>436</v>
      </c>
      <c r="AB71" s="34" t="s">
        <v>465</v>
      </c>
      <c r="AC71" s="7" t="s">
        <v>575</v>
      </c>
      <c r="AD71" s="1">
        <v>1.5</v>
      </c>
      <c r="AE71" s="1">
        <v>3.5</v>
      </c>
      <c r="AF71" s="1">
        <v>4.75</v>
      </c>
      <c r="AG71" s="1">
        <v>7.375</v>
      </c>
      <c r="AH71" s="1">
        <v>5.375</v>
      </c>
      <c r="AI71" s="1">
        <v>5.375</v>
      </c>
      <c r="AJ71" s="1">
        <v>47</v>
      </c>
      <c r="AK71" s="1">
        <v>36</v>
      </c>
      <c r="AM71" s="50">
        <f t="shared" si="7"/>
        <v>822.52800000000002</v>
      </c>
      <c r="AN71" s="46">
        <v>2.2759999999999998</v>
      </c>
      <c r="AO71" s="1">
        <v>0.19700000000000001</v>
      </c>
      <c r="AQ71" s="1">
        <v>0.371</v>
      </c>
      <c r="AU71" s="5"/>
      <c r="AW71" s="5"/>
    </row>
    <row r="72" spans="1:49" ht="13.15" customHeight="1" x14ac:dyDescent="0.2">
      <c r="A72" s="45">
        <f>SUBTOTAL(3,$B$18:B72)</f>
        <v>55</v>
      </c>
      <c r="B72" s="12">
        <v>696244100240</v>
      </c>
      <c r="C72" s="1" t="s">
        <v>259</v>
      </c>
      <c r="D72" s="1" t="s">
        <v>1022</v>
      </c>
      <c r="E72" s="11">
        <v>225</v>
      </c>
      <c r="F72" s="10"/>
      <c r="G72" s="162">
        <v>49.92</v>
      </c>
      <c r="H72" s="5">
        <f t="shared" si="5"/>
        <v>0</v>
      </c>
      <c r="I72" s="102">
        <f t="shared" si="1"/>
        <v>56.409600000000005</v>
      </c>
      <c r="J72" s="85">
        <f t="shared" si="6"/>
        <v>0</v>
      </c>
      <c r="K72" s="58">
        <v>25</v>
      </c>
      <c r="L72" s="4" t="s">
        <v>1</v>
      </c>
      <c r="M72" s="8">
        <f>S72+P72</f>
        <v>3.9909999999999997</v>
      </c>
      <c r="N72" s="9">
        <v>3.7075500000000008</v>
      </c>
      <c r="O72" s="2">
        <v>1.6519999999999999</v>
      </c>
      <c r="P72" s="2">
        <v>0.26400000000000001</v>
      </c>
      <c r="Q72" s="2">
        <v>0.4</v>
      </c>
      <c r="R72" s="2">
        <v>0.01</v>
      </c>
      <c r="S72" s="126">
        <f t="shared" si="8"/>
        <v>3.7269999999999999</v>
      </c>
      <c r="T72" s="7" t="s">
        <v>70</v>
      </c>
      <c r="U72" s="1">
        <v>2</v>
      </c>
      <c r="V72" s="7" t="s">
        <v>342</v>
      </c>
      <c r="W72" s="31">
        <v>140</v>
      </c>
      <c r="X72" s="31">
        <f>W72/U72</f>
        <v>70</v>
      </c>
      <c r="Y72" s="1" t="s">
        <v>1005</v>
      </c>
      <c r="Z72" s="4" t="s">
        <v>430</v>
      </c>
      <c r="AA72" s="4" t="s">
        <v>436</v>
      </c>
      <c r="AB72" s="34" t="s">
        <v>465</v>
      </c>
      <c r="AC72" s="7" t="s">
        <v>575</v>
      </c>
      <c r="AD72" s="1">
        <v>7</v>
      </c>
      <c r="AE72" s="1">
        <v>6</v>
      </c>
      <c r="AF72" s="1">
        <v>3.5</v>
      </c>
      <c r="AG72" s="1">
        <v>12.5</v>
      </c>
      <c r="AH72" s="1">
        <v>7.5</v>
      </c>
      <c r="AI72" s="1">
        <v>4.375</v>
      </c>
      <c r="AJ72" s="1">
        <v>47</v>
      </c>
      <c r="AK72" s="1">
        <v>36</v>
      </c>
      <c r="AM72" s="50">
        <f t="shared" si="7"/>
        <v>558.74</v>
      </c>
      <c r="AN72" s="46">
        <v>2.2759999999999998</v>
      </c>
      <c r="AO72" s="1">
        <v>0.19700000000000001</v>
      </c>
      <c r="AQ72" s="1">
        <v>0.371</v>
      </c>
      <c r="AU72" s="5"/>
      <c r="AW72" s="5"/>
    </row>
    <row r="73" spans="1:49" ht="14.45" customHeight="1" x14ac:dyDescent="0.2">
      <c r="A73" s="45">
        <f>SUBTOTAL(3,$B$18:B73)</f>
        <v>56</v>
      </c>
      <c r="B73" s="12">
        <v>696244100110</v>
      </c>
      <c r="C73" s="1" t="s">
        <v>258</v>
      </c>
      <c r="D73" s="1" t="s">
        <v>659</v>
      </c>
      <c r="E73" s="11">
        <v>1000</v>
      </c>
      <c r="F73" s="10"/>
      <c r="G73" s="162">
        <v>203.2</v>
      </c>
      <c r="H73" s="5">
        <f t="shared" si="5"/>
        <v>0</v>
      </c>
      <c r="I73" s="102">
        <f t="shared" si="1"/>
        <v>229.61599999999999</v>
      </c>
      <c r="J73" s="85">
        <f t="shared" si="6"/>
        <v>0</v>
      </c>
      <c r="K73" s="58">
        <v>25</v>
      </c>
      <c r="L73" s="4" t="s">
        <v>1</v>
      </c>
      <c r="M73" s="8">
        <f>S73+P73</f>
        <v>20.239999999999998</v>
      </c>
      <c r="N73" s="9">
        <v>18.810000000000002</v>
      </c>
      <c r="O73" s="2">
        <v>1.881</v>
      </c>
      <c r="P73" s="2">
        <v>1.43</v>
      </c>
      <c r="Q73" s="2">
        <v>0</v>
      </c>
      <c r="R73" s="2">
        <v>0</v>
      </c>
      <c r="S73" s="126">
        <f t="shared" si="8"/>
        <v>18.809999999999999</v>
      </c>
      <c r="T73" s="7" t="s">
        <v>78</v>
      </c>
      <c r="U73" s="1"/>
      <c r="W73" s="31">
        <v>36</v>
      </c>
      <c r="Y73" s="1" t="s">
        <v>329</v>
      </c>
      <c r="Z73" s="4" t="s">
        <v>430</v>
      </c>
      <c r="AA73" s="4" t="s">
        <v>436</v>
      </c>
      <c r="AB73" s="34" t="s">
        <v>466</v>
      </c>
      <c r="AC73" s="7" t="s">
        <v>575</v>
      </c>
      <c r="AD73" s="1">
        <v>11.25</v>
      </c>
      <c r="AE73" s="1">
        <v>11.25</v>
      </c>
      <c r="AF73" s="1">
        <v>7.5</v>
      </c>
      <c r="AJ73" s="1">
        <v>47</v>
      </c>
      <c r="AK73" s="1">
        <v>36</v>
      </c>
      <c r="AM73" s="50">
        <f t="shared" si="7"/>
        <v>728.64</v>
      </c>
      <c r="AN73" s="46">
        <v>2.5</v>
      </c>
      <c r="AO73" s="1">
        <v>0.19700000000000001</v>
      </c>
      <c r="AQ73" s="1">
        <v>0.371</v>
      </c>
      <c r="AU73" s="5"/>
      <c r="AW73" s="5"/>
    </row>
    <row r="74" spans="1:49" ht="12.75" x14ac:dyDescent="0.2">
      <c r="A74" s="45">
        <f>SUBTOTAL(3,$B$18:B74)</f>
        <v>57</v>
      </c>
      <c r="B74" s="12">
        <v>696244100387</v>
      </c>
      <c r="C74" s="1" t="s">
        <v>257</v>
      </c>
      <c r="D74" s="1" t="s">
        <v>660</v>
      </c>
      <c r="E74" s="11">
        <v>50</v>
      </c>
      <c r="F74" s="10"/>
      <c r="G74" s="162">
        <v>14.9</v>
      </c>
      <c r="H74" s="5">
        <f t="shared" si="5"/>
        <v>0</v>
      </c>
      <c r="I74" s="102">
        <f t="shared" si="1"/>
        <v>16.837</v>
      </c>
      <c r="J74" s="85">
        <f t="shared" si="6"/>
        <v>0</v>
      </c>
      <c r="K74" s="58">
        <v>25</v>
      </c>
      <c r="L74" s="4" t="s">
        <v>1</v>
      </c>
      <c r="M74" s="8">
        <f>(S74+P74)+(Q74/6)</f>
        <v>1.0665</v>
      </c>
      <c r="N74" s="9">
        <v>0.9405</v>
      </c>
      <c r="O74" s="2">
        <v>1.881</v>
      </c>
      <c r="P74" s="2">
        <v>7.8E-2</v>
      </c>
      <c r="Q74" s="2">
        <v>0.22800000000000001</v>
      </c>
      <c r="R74" s="2">
        <v>0.01</v>
      </c>
      <c r="S74" s="126">
        <f t="shared" si="8"/>
        <v>0.95050000000000001</v>
      </c>
      <c r="T74" s="7" t="s">
        <v>67</v>
      </c>
      <c r="U74" s="1">
        <v>6</v>
      </c>
      <c r="V74" s="7" t="s">
        <v>341</v>
      </c>
      <c r="W74" s="31">
        <v>864</v>
      </c>
      <c r="X74" s="31">
        <f>W74/U74</f>
        <v>144</v>
      </c>
      <c r="Y74" s="1" t="s">
        <v>332</v>
      </c>
      <c r="Z74" s="4" t="s">
        <v>430</v>
      </c>
      <c r="AA74" s="4" t="s">
        <v>436</v>
      </c>
      <c r="AB74" s="34" t="s">
        <v>466</v>
      </c>
      <c r="AC74" s="7" t="s">
        <v>575</v>
      </c>
      <c r="AD74" s="1">
        <v>1.5</v>
      </c>
      <c r="AE74" s="1">
        <v>3.5</v>
      </c>
      <c r="AF74" s="1">
        <v>4.75</v>
      </c>
      <c r="AG74" s="1">
        <v>7.375</v>
      </c>
      <c r="AH74" s="1">
        <v>5.375</v>
      </c>
      <c r="AI74" s="1">
        <v>5.375</v>
      </c>
      <c r="AJ74" s="1">
        <v>47</v>
      </c>
      <c r="AK74" s="1">
        <v>36</v>
      </c>
      <c r="AM74" s="50">
        <f t="shared" si="7"/>
        <v>921.45600000000002</v>
      </c>
      <c r="AN74" s="46">
        <v>2.5</v>
      </c>
      <c r="AO74" s="1">
        <v>0.19700000000000001</v>
      </c>
      <c r="AQ74" s="1">
        <v>0.371</v>
      </c>
      <c r="AU74" s="5"/>
      <c r="AW74" s="5"/>
    </row>
    <row r="75" spans="1:49" ht="13.15" customHeight="1" x14ac:dyDescent="0.2">
      <c r="A75" s="45">
        <f>SUBTOTAL(3,$B$18:B75)</f>
        <v>58</v>
      </c>
      <c r="B75" s="12">
        <v>696244100257</v>
      </c>
      <c r="C75" s="1" t="s">
        <v>256</v>
      </c>
      <c r="D75" s="1" t="s">
        <v>1023</v>
      </c>
      <c r="E75" s="11">
        <v>200</v>
      </c>
      <c r="F75" s="10"/>
      <c r="G75" s="162">
        <v>49.92</v>
      </c>
      <c r="H75" s="5">
        <f t="shared" si="5"/>
        <v>0</v>
      </c>
      <c r="I75" s="102">
        <f t="shared" si="1"/>
        <v>56.409600000000005</v>
      </c>
      <c r="J75" s="85">
        <f t="shared" si="6"/>
        <v>0</v>
      </c>
      <c r="K75" s="58">
        <v>25</v>
      </c>
      <c r="L75" s="4" t="s">
        <v>1</v>
      </c>
      <c r="M75" s="8">
        <f>S75+P75</f>
        <v>4.0359999999999996</v>
      </c>
      <c r="N75" s="9">
        <v>3.762</v>
      </c>
      <c r="O75" s="2">
        <v>1.881</v>
      </c>
      <c r="P75" s="2">
        <v>0.26400000000000001</v>
      </c>
      <c r="Q75" s="2">
        <v>0.4</v>
      </c>
      <c r="R75" s="2">
        <v>0.01</v>
      </c>
      <c r="S75" s="126">
        <f t="shared" si="8"/>
        <v>3.7719999999999998</v>
      </c>
      <c r="T75" s="7" t="s">
        <v>70</v>
      </c>
      <c r="U75" s="1">
        <v>2</v>
      </c>
      <c r="V75" s="7" t="s">
        <v>342</v>
      </c>
      <c r="W75" s="31">
        <v>140</v>
      </c>
      <c r="X75" s="31">
        <f>W75/U75</f>
        <v>70</v>
      </c>
      <c r="Y75" s="1" t="s">
        <v>1005</v>
      </c>
      <c r="Z75" s="4" t="s">
        <v>430</v>
      </c>
      <c r="AA75" s="4" t="s">
        <v>436</v>
      </c>
      <c r="AB75" s="34" t="s">
        <v>466</v>
      </c>
      <c r="AC75" s="7" t="s">
        <v>575</v>
      </c>
      <c r="AD75" s="1">
        <v>7</v>
      </c>
      <c r="AE75" s="1">
        <v>6</v>
      </c>
      <c r="AF75" s="1">
        <v>3.5</v>
      </c>
      <c r="AG75" s="1">
        <v>12.5</v>
      </c>
      <c r="AH75" s="1">
        <v>7.5</v>
      </c>
      <c r="AI75" s="1">
        <v>4.375</v>
      </c>
      <c r="AJ75" s="1">
        <v>47</v>
      </c>
      <c r="AK75" s="1">
        <v>36</v>
      </c>
      <c r="AM75" s="50">
        <f t="shared" si="7"/>
        <v>565.04</v>
      </c>
      <c r="AN75" s="46">
        <v>2.5</v>
      </c>
      <c r="AO75" s="1">
        <v>0.19700000000000001</v>
      </c>
      <c r="AQ75" s="1">
        <v>0.371</v>
      </c>
      <c r="AU75" s="5"/>
      <c r="AW75" s="5"/>
    </row>
    <row r="76" spans="1:49" ht="14.45" customHeight="1" x14ac:dyDescent="0.2">
      <c r="A76" s="45">
        <f>SUBTOTAL(3,$B$18:B76)</f>
        <v>59</v>
      </c>
      <c r="B76" s="12">
        <v>696244100127</v>
      </c>
      <c r="C76" s="1" t="s">
        <v>255</v>
      </c>
      <c r="D76" s="1" t="s">
        <v>661</v>
      </c>
      <c r="E76" s="11">
        <v>800</v>
      </c>
      <c r="F76" s="10"/>
      <c r="G76" s="162">
        <v>196.72</v>
      </c>
      <c r="H76" s="5">
        <f t="shared" si="5"/>
        <v>0</v>
      </c>
      <c r="I76" s="102">
        <f t="shared" si="1"/>
        <v>222.2936</v>
      </c>
      <c r="J76" s="85">
        <f t="shared" si="6"/>
        <v>0</v>
      </c>
      <c r="K76" s="58">
        <v>25</v>
      </c>
      <c r="L76" s="4" t="s">
        <v>1</v>
      </c>
      <c r="M76" s="8">
        <f>S76+P76</f>
        <v>18.134</v>
      </c>
      <c r="N76" s="9">
        <v>16.0688</v>
      </c>
      <c r="O76" s="2">
        <v>2.0880000000000001</v>
      </c>
      <c r="P76" s="2">
        <v>1.43</v>
      </c>
      <c r="Q76" s="2">
        <v>0</v>
      </c>
      <c r="R76" s="2">
        <v>0</v>
      </c>
      <c r="S76" s="126">
        <f t="shared" si="8"/>
        <v>16.704000000000001</v>
      </c>
      <c r="T76" s="7" t="s">
        <v>78</v>
      </c>
      <c r="U76" s="1"/>
      <c r="W76" s="31">
        <v>36</v>
      </c>
      <c r="Y76" s="1" t="s">
        <v>329</v>
      </c>
      <c r="Z76" s="4" t="s">
        <v>430</v>
      </c>
      <c r="AA76" s="4" t="s">
        <v>436</v>
      </c>
      <c r="AB76" s="34" t="s">
        <v>467</v>
      </c>
      <c r="AC76" s="7" t="s">
        <v>575</v>
      </c>
      <c r="AD76" s="1">
        <v>11.25</v>
      </c>
      <c r="AE76" s="1">
        <v>11.25</v>
      </c>
      <c r="AF76" s="1">
        <v>7.5</v>
      </c>
      <c r="AJ76" s="1">
        <v>47</v>
      </c>
      <c r="AK76" s="1">
        <v>36</v>
      </c>
      <c r="AM76" s="50">
        <f t="shared" si="7"/>
        <v>652.82400000000007</v>
      </c>
      <c r="AN76" s="46">
        <v>2.96</v>
      </c>
      <c r="AO76" s="1">
        <v>0.19700000000000001</v>
      </c>
      <c r="AQ76" s="1">
        <v>0.371</v>
      </c>
      <c r="AU76" s="5"/>
      <c r="AW76" s="5"/>
    </row>
    <row r="77" spans="1:49" ht="13.15" customHeight="1" x14ac:dyDescent="0.2">
      <c r="A77" s="45">
        <f>SUBTOTAL(3,$B$18:B77)</f>
        <v>60</v>
      </c>
      <c r="B77" s="12">
        <v>696244100394</v>
      </c>
      <c r="C77" s="1" t="s">
        <v>254</v>
      </c>
      <c r="D77" s="1" t="s">
        <v>662</v>
      </c>
      <c r="E77" s="11">
        <v>50</v>
      </c>
      <c r="F77" s="10"/>
      <c r="G77" s="162">
        <v>17.309999999999999</v>
      </c>
      <c r="H77" s="5">
        <f t="shared" si="5"/>
        <v>0</v>
      </c>
      <c r="I77" s="102">
        <f t="shared" si="1"/>
        <v>19.560299999999998</v>
      </c>
      <c r="J77" s="85">
        <f t="shared" si="6"/>
        <v>0</v>
      </c>
      <c r="K77" s="58">
        <v>25</v>
      </c>
      <c r="L77" s="4" t="s">
        <v>1</v>
      </c>
      <c r="M77" s="8">
        <f>(S77+P77)+(Q77/4)</f>
        <v>1.3085</v>
      </c>
      <c r="N77" s="9">
        <v>1.0043</v>
      </c>
      <c r="O77" s="2">
        <v>2.0880000000000001</v>
      </c>
      <c r="P77" s="2">
        <v>0.158</v>
      </c>
      <c r="Q77" s="2">
        <v>0.38600000000000001</v>
      </c>
      <c r="R77" s="2">
        <v>0.01</v>
      </c>
      <c r="S77" s="126">
        <f t="shared" si="8"/>
        <v>1.054</v>
      </c>
      <c r="T77" s="17" t="s">
        <v>148</v>
      </c>
      <c r="U77" s="1">
        <v>4</v>
      </c>
      <c r="V77" s="7" t="s">
        <v>339</v>
      </c>
      <c r="W77" s="31">
        <v>256</v>
      </c>
      <c r="X77" s="31">
        <f>W77/U77</f>
        <v>64</v>
      </c>
      <c r="Y77" s="1" t="s">
        <v>334</v>
      </c>
      <c r="Z77" s="4" t="s">
        <v>430</v>
      </c>
      <c r="AA77" s="4" t="s">
        <v>436</v>
      </c>
      <c r="AB77" s="34" t="s">
        <v>467</v>
      </c>
      <c r="AC77" s="7" t="s">
        <v>575</v>
      </c>
      <c r="AD77" s="1">
        <v>2.5</v>
      </c>
      <c r="AE77" s="1">
        <v>3.5</v>
      </c>
      <c r="AF77" s="1">
        <v>9.75</v>
      </c>
      <c r="AG77" s="1">
        <v>10</v>
      </c>
      <c r="AH77" s="1">
        <v>7.375</v>
      </c>
      <c r="AI77" s="1">
        <v>5.5</v>
      </c>
      <c r="AJ77" s="1">
        <v>47</v>
      </c>
      <c r="AK77" s="1">
        <v>36</v>
      </c>
      <c r="AM77" s="50">
        <f t="shared" si="7"/>
        <v>334.976</v>
      </c>
      <c r="AN77" s="46">
        <v>2.96</v>
      </c>
      <c r="AO77" s="1">
        <v>0.19700000000000001</v>
      </c>
      <c r="AQ77" s="1">
        <v>0.371</v>
      </c>
      <c r="AU77" s="5"/>
      <c r="AW77" s="5"/>
    </row>
    <row r="78" spans="1:49" ht="13.15" customHeight="1" x14ac:dyDescent="0.2">
      <c r="A78" s="45">
        <f>SUBTOTAL(3,$B$18:B78)</f>
        <v>61</v>
      </c>
      <c r="B78" s="12">
        <v>696244100264</v>
      </c>
      <c r="C78" s="1" t="s">
        <v>253</v>
      </c>
      <c r="D78" s="1" t="s">
        <v>1024</v>
      </c>
      <c r="E78" s="11">
        <v>170</v>
      </c>
      <c r="F78" s="10"/>
      <c r="G78" s="162">
        <v>49.92</v>
      </c>
      <c r="H78" s="5">
        <f t="shared" si="5"/>
        <v>0</v>
      </c>
      <c r="I78" s="102">
        <f t="shared" si="1"/>
        <v>56.409600000000005</v>
      </c>
      <c r="J78" s="85">
        <f t="shared" si="6"/>
        <v>0</v>
      </c>
      <c r="K78" s="58">
        <v>25</v>
      </c>
      <c r="L78" s="4" t="s">
        <v>1</v>
      </c>
      <c r="M78" s="8">
        <f>S78+P78</f>
        <v>3.8235999999999999</v>
      </c>
      <c r="N78" s="9">
        <v>3.4146199999999998</v>
      </c>
      <c r="O78" s="2">
        <v>2.0880000000000001</v>
      </c>
      <c r="P78" s="2">
        <v>0.26400000000000001</v>
      </c>
      <c r="Q78" s="2">
        <v>0.4</v>
      </c>
      <c r="R78" s="2">
        <v>0.01</v>
      </c>
      <c r="S78" s="126">
        <f t="shared" si="8"/>
        <v>3.5595999999999997</v>
      </c>
      <c r="T78" s="7" t="s">
        <v>70</v>
      </c>
      <c r="U78" s="1">
        <v>2</v>
      </c>
      <c r="V78" s="7" t="s">
        <v>342</v>
      </c>
      <c r="W78" s="31">
        <v>140</v>
      </c>
      <c r="X78" s="31">
        <f>W78/U78</f>
        <v>70</v>
      </c>
      <c r="Y78" s="1" t="s">
        <v>1005</v>
      </c>
      <c r="Z78" s="4" t="s">
        <v>430</v>
      </c>
      <c r="AA78" s="4" t="s">
        <v>436</v>
      </c>
      <c r="AB78" s="34" t="s">
        <v>467</v>
      </c>
      <c r="AC78" s="7" t="s">
        <v>575</v>
      </c>
      <c r="AD78" s="1">
        <v>7</v>
      </c>
      <c r="AE78" s="1">
        <v>6</v>
      </c>
      <c r="AF78" s="1">
        <v>3.5</v>
      </c>
      <c r="AG78" s="1">
        <v>12.5</v>
      </c>
      <c r="AH78" s="1">
        <v>7.5</v>
      </c>
      <c r="AI78" s="1">
        <v>4.375</v>
      </c>
      <c r="AJ78" s="1">
        <v>47</v>
      </c>
      <c r="AK78" s="1">
        <v>36</v>
      </c>
      <c r="AM78" s="50">
        <f t="shared" si="7"/>
        <v>535.30399999999997</v>
      </c>
      <c r="AN78" s="46">
        <v>2.96</v>
      </c>
      <c r="AO78" s="1">
        <v>0.19700000000000001</v>
      </c>
      <c r="AQ78" s="1">
        <v>0.371</v>
      </c>
      <c r="AU78" s="5"/>
      <c r="AW78" s="5"/>
    </row>
    <row r="79" spans="1:49" ht="14.45" customHeight="1" x14ac:dyDescent="0.2">
      <c r="A79" s="45">
        <f>SUBTOTAL(3,$B$18:B79)</f>
        <v>62</v>
      </c>
      <c r="B79" s="12">
        <v>696244111918</v>
      </c>
      <c r="C79" s="1" t="s">
        <v>523</v>
      </c>
      <c r="D79" s="1" t="s">
        <v>663</v>
      </c>
      <c r="E79" s="11">
        <v>1200</v>
      </c>
      <c r="F79" s="10"/>
      <c r="G79" s="162">
        <v>420.26</v>
      </c>
      <c r="H79" s="5">
        <f t="shared" si="5"/>
        <v>0</v>
      </c>
      <c r="I79" s="102">
        <f t="shared" si="1"/>
        <v>474.8938</v>
      </c>
      <c r="J79" s="85">
        <f t="shared" si="6"/>
        <v>0</v>
      </c>
      <c r="K79" s="58">
        <v>25</v>
      </c>
      <c r="L79" s="4" t="s">
        <v>1</v>
      </c>
      <c r="M79" s="8">
        <f>S79+P79</f>
        <v>29.968400000000003</v>
      </c>
      <c r="N79" s="9">
        <v>28.53</v>
      </c>
      <c r="O79" s="2">
        <v>2.3782000000000001</v>
      </c>
      <c r="P79" s="2">
        <v>1.43</v>
      </c>
      <c r="Q79" s="2">
        <v>0</v>
      </c>
      <c r="R79" s="2">
        <v>0</v>
      </c>
      <c r="S79" s="126">
        <f t="shared" si="8"/>
        <v>28.538400000000003</v>
      </c>
      <c r="T79" s="7" t="s">
        <v>78</v>
      </c>
      <c r="U79" s="1"/>
      <c r="W79" s="31">
        <v>36</v>
      </c>
      <c r="Y79" s="1" t="s">
        <v>329</v>
      </c>
      <c r="Z79" s="4" t="s">
        <v>430</v>
      </c>
      <c r="AA79" s="4" t="s">
        <v>436</v>
      </c>
      <c r="AB79" s="34" t="s">
        <v>526</v>
      </c>
      <c r="AC79" s="7" t="s">
        <v>575</v>
      </c>
      <c r="AD79" s="1">
        <v>11.25</v>
      </c>
      <c r="AE79" s="1">
        <v>11.25</v>
      </c>
      <c r="AF79" s="1">
        <v>7.5</v>
      </c>
      <c r="AJ79" s="1">
        <v>47</v>
      </c>
      <c r="AK79" s="1">
        <v>36</v>
      </c>
      <c r="AM79" s="50">
        <f t="shared" si="7"/>
        <v>1078.8624</v>
      </c>
      <c r="AN79" s="46">
        <v>2.2759999999999998</v>
      </c>
      <c r="AO79" s="1">
        <v>0.23699999999999999</v>
      </c>
      <c r="AQ79" s="1">
        <v>0.441</v>
      </c>
      <c r="AU79" s="5"/>
      <c r="AW79" s="5"/>
    </row>
    <row r="80" spans="1:49" ht="12.75" x14ac:dyDescent="0.2">
      <c r="A80" s="45">
        <f>SUBTOTAL(3,$B$18:B80)</f>
        <v>63</v>
      </c>
      <c r="B80" s="12">
        <v>696244111932</v>
      </c>
      <c r="C80" s="1" t="s">
        <v>524</v>
      </c>
      <c r="D80" s="1" t="s">
        <v>664</v>
      </c>
      <c r="E80" s="11">
        <v>50</v>
      </c>
      <c r="F80" s="10"/>
      <c r="G80" s="162">
        <v>21.65</v>
      </c>
      <c r="H80" s="5">
        <f t="shared" si="5"/>
        <v>0</v>
      </c>
      <c r="I80" s="102">
        <f t="shared" si="1"/>
        <v>24.464499999999997</v>
      </c>
      <c r="J80" s="85">
        <f t="shared" si="6"/>
        <v>0</v>
      </c>
      <c r="K80" s="58">
        <v>25</v>
      </c>
      <c r="L80" s="4" t="s">
        <v>1</v>
      </c>
      <c r="M80" s="8">
        <f>(S80+P80)+(Q80/6)</f>
        <v>1.3151000000000002</v>
      </c>
      <c r="N80" s="9">
        <v>1.1891</v>
      </c>
      <c r="O80" s="2">
        <v>2.3782000000000001</v>
      </c>
      <c r="P80" s="2">
        <v>7.8E-2</v>
      </c>
      <c r="Q80" s="2">
        <v>0.22800000000000001</v>
      </c>
      <c r="R80" s="2">
        <v>0.01</v>
      </c>
      <c r="S80" s="126">
        <f t="shared" si="8"/>
        <v>1.1991000000000001</v>
      </c>
      <c r="T80" s="7" t="s">
        <v>67</v>
      </c>
      <c r="U80" s="1">
        <v>6</v>
      </c>
      <c r="V80" s="7" t="s">
        <v>341</v>
      </c>
      <c r="W80" s="31">
        <v>864</v>
      </c>
      <c r="X80" s="31">
        <f>W80/U80</f>
        <v>144</v>
      </c>
      <c r="Y80" s="1" t="s">
        <v>332</v>
      </c>
      <c r="Z80" s="4" t="s">
        <v>430</v>
      </c>
      <c r="AA80" s="4" t="s">
        <v>436</v>
      </c>
      <c r="AB80" s="34" t="s">
        <v>526</v>
      </c>
      <c r="AC80" s="7" t="s">
        <v>575</v>
      </c>
      <c r="AD80" s="1">
        <v>1.5</v>
      </c>
      <c r="AE80" s="1">
        <v>3.5</v>
      </c>
      <c r="AF80" s="1">
        <v>4.75</v>
      </c>
      <c r="AG80" s="1">
        <v>7.375</v>
      </c>
      <c r="AH80" s="1">
        <v>5.375</v>
      </c>
      <c r="AI80" s="1">
        <v>5.375</v>
      </c>
      <c r="AJ80" s="1">
        <v>47</v>
      </c>
      <c r="AK80" s="1">
        <v>36</v>
      </c>
      <c r="AM80" s="50">
        <f t="shared" si="7"/>
        <v>1136.2464000000002</v>
      </c>
      <c r="AN80" s="46">
        <v>2.2759999999999998</v>
      </c>
      <c r="AO80" s="1">
        <v>0.23699999999999999</v>
      </c>
      <c r="AQ80" s="1">
        <v>0.441</v>
      </c>
      <c r="AU80" s="5"/>
      <c r="AW80" s="5"/>
    </row>
    <row r="81" spans="1:49" ht="13.15" customHeight="1" x14ac:dyDescent="0.2">
      <c r="A81" s="45">
        <f>SUBTOTAL(3,$B$18:B81)</f>
        <v>64</v>
      </c>
      <c r="B81" s="12">
        <v>696244111956</v>
      </c>
      <c r="C81" s="1" t="s">
        <v>525</v>
      </c>
      <c r="D81" s="1" t="s">
        <v>1025</v>
      </c>
      <c r="E81" s="11">
        <v>125</v>
      </c>
      <c r="F81" s="10"/>
      <c r="G81" s="162">
        <v>46.63</v>
      </c>
      <c r="H81" s="5">
        <f t="shared" si="5"/>
        <v>0</v>
      </c>
      <c r="I81" s="102">
        <f t="shared" si="1"/>
        <v>52.691900000000004</v>
      </c>
      <c r="J81" s="85">
        <f t="shared" si="6"/>
        <v>0</v>
      </c>
      <c r="K81" s="58" t="s">
        <v>578</v>
      </c>
      <c r="L81" s="4" t="s">
        <v>1</v>
      </c>
      <c r="M81" s="8">
        <f>S81+P81</f>
        <v>3.2467499999999996</v>
      </c>
      <c r="N81" s="9">
        <v>2.9727999999999999</v>
      </c>
      <c r="O81" s="2">
        <v>2.3782000000000001</v>
      </c>
      <c r="P81" s="2">
        <v>0.26400000000000001</v>
      </c>
      <c r="Q81" s="2">
        <v>0.4</v>
      </c>
      <c r="R81" s="2">
        <v>0.01</v>
      </c>
      <c r="S81" s="126">
        <f t="shared" si="8"/>
        <v>2.9827499999999998</v>
      </c>
      <c r="T81" s="7" t="s">
        <v>70</v>
      </c>
      <c r="U81" s="1">
        <v>2</v>
      </c>
      <c r="V81" s="7" t="s">
        <v>342</v>
      </c>
      <c r="W81" s="31">
        <v>140</v>
      </c>
      <c r="X81" s="31">
        <f>W81/U81</f>
        <v>70</v>
      </c>
      <c r="Y81" s="1" t="s">
        <v>1005</v>
      </c>
      <c r="Z81" s="4" t="s">
        <v>430</v>
      </c>
      <c r="AA81" s="4" t="s">
        <v>436</v>
      </c>
      <c r="AB81" s="34" t="s">
        <v>526</v>
      </c>
      <c r="AC81" s="7" t="s">
        <v>575</v>
      </c>
      <c r="AD81" s="1">
        <v>7</v>
      </c>
      <c r="AE81" s="1">
        <v>6</v>
      </c>
      <c r="AF81" s="1">
        <v>3.5</v>
      </c>
      <c r="AG81" s="1">
        <v>12.5</v>
      </c>
      <c r="AH81" s="1">
        <v>7.5</v>
      </c>
      <c r="AI81" s="1">
        <v>4.375</v>
      </c>
      <c r="AJ81" s="1">
        <v>47</v>
      </c>
      <c r="AK81" s="1">
        <v>36</v>
      </c>
      <c r="AM81" s="50">
        <f t="shared" si="7"/>
        <v>454.54499999999996</v>
      </c>
      <c r="AN81" s="46">
        <v>2.2759999999999998</v>
      </c>
      <c r="AO81" s="1">
        <v>0.23699999999999999</v>
      </c>
      <c r="AQ81" s="1">
        <v>0.441</v>
      </c>
      <c r="AU81" s="5"/>
      <c r="AW81" s="5"/>
    </row>
    <row r="82" spans="1:49" ht="14.45" customHeight="1" x14ac:dyDescent="0.2">
      <c r="A82" s="45">
        <f>SUBTOTAL(3,$B$18:B82)</f>
        <v>65</v>
      </c>
      <c r="B82" s="12">
        <v>696244111970</v>
      </c>
      <c r="C82" s="1" t="s">
        <v>545</v>
      </c>
      <c r="D82" s="1" t="s">
        <v>665</v>
      </c>
      <c r="E82" s="11">
        <v>800</v>
      </c>
      <c r="F82" s="10"/>
      <c r="G82" s="162">
        <v>293.64999999999998</v>
      </c>
      <c r="H82" s="5">
        <f t="shared" si="5"/>
        <v>0</v>
      </c>
      <c r="I82" s="102">
        <f t="shared" si="1"/>
        <v>331.8245</v>
      </c>
      <c r="J82" s="85">
        <f t="shared" si="6"/>
        <v>0</v>
      </c>
      <c r="K82" s="58">
        <v>25</v>
      </c>
      <c r="L82" s="4" t="s">
        <v>1</v>
      </c>
      <c r="M82" s="8">
        <f>S82+P82</f>
        <v>23.605999999999998</v>
      </c>
      <c r="N82" s="9">
        <v>21.2256</v>
      </c>
      <c r="O82" s="2">
        <v>2.7719999999999998</v>
      </c>
      <c r="P82" s="2">
        <v>1.43</v>
      </c>
      <c r="Q82" s="2">
        <v>0</v>
      </c>
      <c r="R82" s="2">
        <v>0</v>
      </c>
      <c r="S82" s="126">
        <f t="shared" si="8"/>
        <v>22.175999999999998</v>
      </c>
      <c r="T82" s="7" t="s">
        <v>78</v>
      </c>
      <c r="U82" s="1"/>
      <c r="W82" s="31">
        <v>36</v>
      </c>
      <c r="Y82" s="1" t="s">
        <v>329</v>
      </c>
      <c r="Z82" s="4" t="s">
        <v>431</v>
      </c>
      <c r="AA82" s="4" t="s">
        <v>436</v>
      </c>
      <c r="AB82" s="34" t="s">
        <v>503</v>
      </c>
      <c r="AC82" s="7" t="s">
        <v>578</v>
      </c>
      <c r="AD82" s="1">
        <v>11.25</v>
      </c>
      <c r="AE82" s="1">
        <v>11.25</v>
      </c>
      <c r="AF82" s="1">
        <v>7.5</v>
      </c>
      <c r="AJ82" s="1">
        <v>47</v>
      </c>
      <c r="AK82" s="1">
        <v>36</v>
      </c>
      <c r="AM82" s="50">
        <f t="shared" si="7"/>
        <v>849.81599999999992</v>
      </c>
      <c r="AN82" s="46">
        <v>2.5</v>
      </c>
      <c r="AO82" s="1">
        <v>0.23699999999999999</v>
      </c>
      <c r="AQ82" s="1">
        <v>0.441</v>
      </c>
      <c r="AU82" s="5"/>
      <c r="AW82" s="5"/>
    </row>
    <row r="83" spans="1:49" ht="13.15" customHeight="1" x14ac:dyDescent="0.2">
      <c r="A83" s="45">
        <f>SUBTOTAL(3,$B$18:B83)</f>
        <v>66</v>
      </c>
      <c r="B83" s="12">
        <v>696244111994</v>
      </c>
      <c r="C83" s="1" t="s">
        <v>546</v>
      </c>
      <c r="D83" s="1" t="s">
        <v>666</v>
      </c>
      <c r="E83" s="11">
        <v>50</v>
      </c>
      <c r="F83" s="10"/>
      <c r="G83" s="162">
        <v>23.44</v>
      </c>
      <c r="H83" s="5">
        <f t="shared" ref="H83:H100" si="9">(ROUND(G83*(1-$E$5)*(1-$G$5)*(1-$H$5),2)*F83)</f>
        <v>0</v>
      </c>
      <c r="I83" s="102">
        <f t="shared" ref="I83:I100" si="10">(G83*$E$15)+G83</f>
        <v>26.487200000000001</v>
      </c>
      <c r="J83" s="85">
        <f t="shared" ref="J83:J100" si="11">H83+(H83*$E$15)</f>
        <v>0</v>
      </c>
      <c r="K83" s="58">
        <v>25</v>
      </c>
      <c r="L83" s="4" t="s">
        <v>1</v>
      </c>
      <c r="M83" s="8">
        <f>(S83+P83)+(Q83/6)</f>
        <v>1.5296666666666667</v>
      </c>
      <c r="N83" s="9">
        <v>1.3859999999999999</v>
      </c>
      <c r="O83" s="2">
        <v>2.7719999999999998</v>
      </c>
      <c r="P83" s="2">
        <v>8.5999999999999993E-2</v>
      </c>
      <c r="Q83" s="2">
        <v>0.28599999999999998</v>
      </c>
      <c r="R83" s="2">
        <v>0.01</v>
      </c>
      <c r="S83" s="126">
        <f t="shared" si="8"/>
        <v>1.3959999999999999</v>
      </c>
      <c r="T83" s="7" t="s">
        <v>81</v>
      </c>
      <c r="U83" s="1">
        <v>6</v>
      </c>
      <c r="V83" s="7" t="s">
        <v>340</v>
      </c>
      <c r="W83" s="31">
        <v>648</v>
      </c>
      <c r="X83" s="31">
        <f>W83/U83</f>
        <v>108</v>
      </c>
      <c r="Y83" s="1" t="s">
        <v>333</v>
      </c>
      <c r="Z83" s="4" t="s">
        <v>431</v>
      </c>
      <c r="AA83" s="4" t="s">
        <v>436</v>
      </c>
      <c r="AB83" s="34" t="s">
        <v>503</v>
      </c>
      <c r="AC83" s="7" t="s">
        <v>579</v>
      </c>
      <c r="AD83" s="1">
        <v>2.5</v>
      </c>
      <c r="AE83" s="1">
        <v>3.5</v>
      </c>
      <c r="AF83" s="1">
        <v>9.75</v>
      </c>
      <c r="AG83" s="1">
        <v>10</v>
      </c>
      <c r="AH83" s="1">
        <v>7.375</v>
      </c>
      <c r="AI83" s="1">
        <v>5.5</v>
      </c>
      <c r="AJ83" s="1">
        <v>47</v>
      </c>
      <c r="AK83" s="1">
        <v>36</v>
      </c>
      <c r="AM83" s="50">
        <f t="shared" si="7"/>
        <v>991.22400000000005</v>
      </c>
      <c r="AN83" s="46">
        <v>2.5</v>
      </c>
      <c r="AO83" s="1">
        <v>0.23699999999999999</v>
      </c>
      <c r="AQ83" s="1">
        <v>0.441</v>
      </c>
      <c r="AU83" s="5"/>
      <c r="AW83" s="5"/>
    </row>
    <row r="84" spans="1:49" ht="14.45" customHeight="1" x14ac:dyDescent="0.2">
      <c r="A84" s="45">
        <f>SUBTOTAL(3,$B$18:B84)</f>
        <v>67</v>
      </c>
      <c r="B84" s="12">
        <v>696244100585</v>
      </c>
      <c r="C84" s="1" t="s">
        <v>252</v>
      </c>
      <c r="D84" s="1" t="s">
        <v>667</v>
      </c>
      <c r="E84" s="11">
        <v>500</v>
      </c>
      <c r="F84" s="10"/>
      <c r="G84" s="162">
        <v>222.47</v>
      </c>
      <c r="H84" s="5">
        <f t="shared" si="9"/>
        <v>0</v>
      </c>
      <c r="I84" s="102">
        <f t="shared" si="10"/>
        <v>251.39109999999999</v>
      </c>
      <c r="J84" s="85">
        <f t="shared" si="11"/>
        <v>0</v>
      </c>
      <c r="K84" s="58">
        <v>25</v>
      </c>
      <c r="L84" s="4" t="s">
        <v>1</v>
      </c>
      <c r="M84" s="8">
        <f>S84+P84</f>
        <v>18.05</v>
      </c>
      <c r="N84" s="9">
        <v>16.5</v>
      </c>
      <c r="O84" s="2">
        <v>3.3239999999999998</v>
      </c>
      <c r="P84" s="2">
        <v>1.43</v>
      </c>
      <c r="Q84" s="2">
        <v>0</v>
      </c>
      <c r="R84" s="2">
        <v>0</v>
      </c>
      <c r="S84" s="126">
        <f t="shared" si="8"/>
        <v>16.62</v>
      </c>
      <c r="T84" s="7" t="s">
        <v>78</v>
      </c>
      <c r="U84" s="1"/>
      <c r="W84" s="31">
        <v>36</v>
      </c>
      <c r="Y84" s="1" t="s">
        <v>329</v>
      </c>
      <c r="Z84" s="4" t="s">
        <v>431</v>
      </c>
      <c r="AA84" s="4" t="s">
        <v>436</v>
      </c>
      <c r="AB84" s="34" t="s">
        <v>468</v>
      </c>
      <c r="AC84" s="7" t="s">
        <v>575</v>
      </c>
      <c r="AD84" s="1">
        <v>11.25</v>
      </c>
      <c r="AE84" s="1">
        <v>11.25</v>
      </c>
      <c r="AF84" s="1">
        <v>7.5</v>
      </c>
      <c r="AJ84" s="1">
        <v>47</v>
      </c>
      <c r="AK84" s="1">
        <v>36</v>
      </c>
      <c r="AM84" s="50">
        <f t="shared" si="7"/>
        <v>649.80000000000007</v>
      </c>
      <c r="AN84" s="46">
        <v>2.96</v>
      </c>
      <c r="AO84" s="1">
        <v>0.23699999999999999</v>
      </c>
      <c r="AQ84" s="1">
        <v>0.441</v>
      </c>
      <c r="AU84" s="5"/>
      <c r="AW84" s="5"/>
    </row>
    <row r="85" spans="1:49" ht="13.15" customHeight="1" x14ac:dyDescent="0.2">
      <c r="A85" s="45">
        <f>SUBTOTAL(3,$B$18:B85)</f>
        <v>68</v>
      </c>
      <c r="B85" s="12">
        <v>696244100592</v>
      </c>
      <c r="C85" s="1" t="s">
        <v>251</v>
      </c>
      <c r="D85" s="1" t="s">
        <v>668</v>
      </c>
      <c r="E85" s="11">
        <v>50</v>
      </c>
      <c r="F85" s="10"/>
      <c r="G85" s="162">
        <v>29.5</v>
      </c>
      <c r="H85" s="5">
        <f t="shared" si="9"/>
        <v>0</v>
      </c>
      <c r="I85" s="102">
        <f t="shared" si="10"/>
        <v>33.335000000000001</v>
      </c>
      <c r="J85" s="85">
        <f t="shared" si="11"/>
        <v>0</v>
      </c>
      <c r="K85" s="58">
        <v>25</v>
      </c>
      <c r="L85" s="4" t="s">
        <v>1</v>
      </c>
      <c r="M85" s="8">
        <f>(S85+P85)+(Q85/4)</f>
        <v>1.9264999999999999</v>
      </c>
      <c r="N85" s="9">
        <v>1.6500000000000001</v>
      </c>
      <c r="O85" s="2">
        <v>3.3239999999999998</v>
      </c>
      <c r="P85" s="2">
        <v>0.158</v>
      </c>
      <c r="Q85" s="2">
        <v>0.38600000000000001</v>
      </c>
      <c r="R85" s="2">
        <v>0.01</v>
      </c>
      <c r="S85" s="126">
        <f t="shared" si="8"/>
        <v>1.6719999999999999</v>
      </c>
      <c r="T85" s="17" t="s">
        <v>148</v>
      </c>
      <c r="U85" s="1">
        <v>4</v>
      </c>
      <c r="V85" s="7" t="s">
        <v>339</v>
      </c>
      <c r="W85" s="31">
        <v>256</v>
      </c>
      <c r="X85" s="31">
        <f>W85/U85</f>
        <v>64</v>
      </c>
      <c r="Y85" s="1" t="s">
        <v>334</v>
      </c>
      <c r="Z85" s="4" t="s">
        <v>431</v>
      </c>
      <c r="AA85" s="4" t="s">
        <v>436</v>
      </c>
      <c r="AB85" s="34" t="s">
        <v>468</v>
      </c>
      <c r="AC85" s="7" t="s">
        <v>575</v>
      </c>
      <c r="AD85" s="1">
        <v>2.5</v>
      </c>
      <c r="AE85" s="1">
        <v>3.5</v>
      </c>
      <c r="AF85" s="1">
        <v>9.75</v>
      </c>
      <c r="AG85" s="1">
        <v>10</v>
      </c>
      <c r="AH85" s="1">
        <v>7.375</v>
      </c>
      <c r="AI85" s="1">
        <v>5.5</v>
      </c>
      <c r="AJ85" s="1">
        <v>47</v>
      </c>
      <c r="AK85" s="1">
        <v>36</v>
      </c>
      <c r="AM85" s="50">
        <f t="shared" si="7"/>
        <v>493.18399999999997</v>
      </c>
      <c r="AN85" s="46">
        <v>2.96</v>
      </c>
      <c r="AO85" s="1">
        <v>0.23699999999999999</v>
      </c>
      <c r="AQ85" s="1">
        <v>0.441</v>
      </c>
      <c r="AU85" s="5"/>
      <c r="AW85" s="5"/>
    </row>
    <row r="86" spans="1:49" ht="14.45" customHeight="1" x14ac:dyDescent="0.2">
      <c r="A86" s="45">
        <f>SUBTOTAL(3,$B$18:B86)</f>
        <v>69</v>
      </c>
      <c r="B86" s="12">
        <v>696244100134</v>
      </c>
      <c r="C86" s="1" t="s">
        <v>250</v>
      </c>
      <c r="D86" s="1" t="s">
        <v>669</v>
      </c>
      <c r="E86" s="11">
        <v>500</v>
      </c>
      <c r="F86" s="10"/>
      <c r="G86" s="162">
        <v>290.10000000000002</v>
      </c>
      <c r="H86" s="5">
        <f t="shared" si="9"/>
        <v>0</v>
      </c>
      <c r="I86" s="102">
        <f t="shared" si="10"/>
        <v>327.81300000000005</v>
      </c>
      <c r="J86" s="85">
        <f t="shared" si="11"/>
        <v>0</v>
      </c>
      <c r="K86" s="58">
        <v>25</v>
      </c>
      <c r="L86" s="4" t="s">
        <v>1</v>
      </c>
      <c r="M86" s="8">
        <f>S86+P86</f>
        <v>21.29</v>
      </c>
      <c r="N86" s="9">
        <v>20.372</v>
      </c>
      <c r="O86" s="2">
        <v>3.972</v>
      </c>
      <c r="P86" s="2">
        <v>1.43</v>
      </c>
      <c r="Q86" s="2">
        <v>0</v>
      </c>
      <c r="R86" s="2">
        <v>0</v>
      </c>
      <c r="S86" s="126">
        <f t="shared" si="8"/>
        <v>19.86</v>
      </c>
      <c r="T86" s="7" t="s">
        <v>78</v>
      </c>
      <c r="U86" s="1"/>
      <c r="W86" s="31">
        <v>36</v>
      </c>
      <c r="Y86" s="1" t="s">
        <v>329</v>
      </c>
      <c r="Z86" s="4" t="s">
        <v>431</v>
      </c>
      <c r="AA86" s="4" t="s">
        <v>436</v>
      </c>
      <c r="AB86" s="34" t="s">
        <v>469</v>
      </c>
      <c r="AC86" s="7" t="s">
        <v>575</v>
      </c>
      <c r="AD86" s="1">
        <v>11.25</v>
      </c>
      <c r="AE86" s="1">
        <v>11.25</v>
      </c>
      <c r="AF86" s="1">
        <v>7.5</v>
      </c>
      <c r="AJ86" s="1">
        <v>47</v>
      </c>
      <c r="AK86" s="1">
        <v>36</v>
      </c>
      <c r="AM86" s="50">
        <f t="shared" si="7"/>
        <v>766.43999999999994</v>
      </c>
      <c r="AN86" s="46">
        <v>3.9609999999999999</v>
      </c>
      <c r="AO86" s="1">
        <v>0.23699999999999999</v>
      </c>
      <c r="AQ86" s="1">
        <v>0.441</v>
      </c>
      <c r="AU86" s="5"/>
      <c r="AW86" s="5"/>
    </row>
    <row r="87" spans="1:49" ht="13.15" customHeight="1" x14ac:dyDescent="0.2">
      <c r="A87" s="45">
        <f>SUBTOTAL(3,$B$18:B87)</f>
        <v>70</v>
      </c>
      <c r="B87" s="12">
        <v>696244100400</v>
      </c>
      <c r="C87" s="1" t="s">
        <v>249</v>
      </c>
      <c r="D87" s="1" t="s">
        <v>670</v>
      </c>
      <c r="E87" s="11">
        <v>50</v>
      </c>
      <c r="F87" s="10"/>
      <c r="G87" s="162">
        <v>35.44</v>
      </c>
      <c r="H87" s="5">
        <f t="shared" si="9"/>
        <v>0</v>
      </c>
      <c r="I87" s="102">
        <f t="shared" si="10"/>
        <v>40.047199999999997</v>
      </c>
      <c r="J87" s="85">
        <f t="shared" si="11"/>
        <v>0</v>
      </c>
      <c r="K87" s="58">
        <v>25</v>
      </c>
      <c r="L87" s="4" t="s">
        <v>1</v>
      </c>
      <c r="M87" s="8">
        <f>(S87+P87)+(Q87/4)</f>
        <v>2.2504999999999997</v>
      </c>
      <c r="N87" s="9">
        <v>2.0371999999999999</v>
      </c>
      <c r="O87" s="2">
        <v>3.972</v>
      </c>
      <c r="P87" s="2">
        <v>0.158</v>
      </c>
      <c r="Q87" s="2">
        <v>0.38600000000000001</v>
      </c>
      <c r="R87" s="2">
        <v>0.01</v>
      </c>
      <c r="S87" s="126">
        <f t="shared" si="8"/>
        <v>1.996</v>
      </c>
      <c r="T87" s="17" t="s">
        <v>148</v>
      </c>
      <c r="U87" s="1">
        <v>4</v>
      </c>
      <c r="V87" s="7" t="s">
        <v>339</v>
      </c>
      <c r="W87" s="31">
        <v>256</v>
      </c>
      <c r="X87" s="31">
        <f>W87/U87</f>
        <v>64</v>
      </c>
      <c r="Y87" s="1" t="s">
        <v>334</v>
      </c>
      <c r="Z87" s="4" t="s">
        <v>431</v>
      </c>
      <c r="AA87" s="4" t="s">
        <v>436</v>
      </c>
      <c r="AB87" s="34" t="s">
        <v>469</v>
      </c>
      <c r="AC87" s="7" t="s">
        <v>575</v>
      </c>
      <c r="AD87" s="1">
        <v>2.5</v>
      </c>
      <c r="AE87" s="1">
        <v>3.5</v>
      </c>
      <c r="AF87" s="1">
        <v>9.75</v>
      </c>
      <c r="AG87" s="1">
        <v>10</v>
      </c>
      <c r="AH87" s="1">
        <v>7.375</v>
      </c>
      <c r="AI87" s="1">
        <v>5.5</v>
      </c>
      <c r="AJ87" s="1">
        <v>47</v>
      </c>
      <c r="AK87" s="1">
        <v>36</v>
      </c>
      <c r="AM87" s="50">
        <f t="shared" si="7"/>
        <v>576.12799999999993</v>
      </c>
      <c r="AN87" s="46">
        <v>3.9609999999999999</v>
      </c>
      <c r="AO87" s="1">
        <v>0.23699999999999999</v>
      </c>
      <c r="AQ87" s="1">
        <v>0.441</v>
      </c>
      <c r="AU87" s="5"/>
      <c r="AW87" s="5"/>
    </row>
    <row r="88" spans="1:49" x14ac:dyDescent="0.25">
      <c r="A88" s="45">
        <f>SUBTOTAL(3,$B$18:B90)</f>
        <v>73</v>
      </c>
      <c r="B88" s="12">
        <v>696244101704</v>
      </c>
      <c r="C88" s="1" t="s">
        <v>970</v>
      </c>
      <c r="D88" s="1" t="s">
        <v>997</v>
      </c>
      <c r="E88" s="1">
        <v>10</v>
      </c>
      <c r="F88" s="10"/>
      <c r="G88" s="162">
        <v>12.9</v>
      </c>
      <c r="H88" s="5">
        <f>(ROUND(G88*(1-$E$5)*(1-$G$5)*(1-$H$5),2)*F88)</f>
        <v>0</v>
      </c>
      <c r="I88" s="102">
        <f>(G88*$E$15)+G88</f>
        <v>14.577</v>
      </c>
      <c r="J88" s="85">
        <f>H88+(H88*$E$15)</f>
        <v>0</v>
      </c>
      <c r="K88" s="146">
        <v>25</v>
      </c>
      <c r="L88" s="4" t="s">
        <v>1</v>
      </c>
      <c r="Z88" s="4" t="s">
        <v>430</v>
      </c>
      <c r="AA88" s="4" t="s">
        <v>436</v>
      </c>
      <c r="AC88" s="7" t="s">
        <v>578</v>
      </c>
      <c r="AW88" s="5"/>
    </row>
    <row r="89" spans="1:49" ht="13.15" customHeight="1" x14ac:dyDescent="0.2">
      <c r="A89" s="45">
        <f>SUBTOTAL(3,$B$18:B89)</f>
        <v>72</v>
      </c>
      <c r="B89" s="12">
        <v>696244110478</v>
      </c>
      <c r="C89" s="1" t="s">
        <v>248</v>
      </c>
      <c r="D89" s="1" t="s">
        <v>671</v>
      </c>
      <c r="E89" s="11">
        <v>300</v>
      </c>
      <c r="F89" s="10"/>
      <c r="G89" s="162">
        <v>293.73</v>
      </c>
      <c r="H89" s="5">
        <f t="shared" si="9"/>
        <v>0</v>
      </c>
      <c r="I89" s="102">
        <f t="shared" si="10"/>
        <v>331.91490000000005</v>
      </c>
      <c r="J89" s="85">
        <f t="shared" si="11"/>
        <v>0</v>
      </c>
      <c r="K89" s="58">
        <v>25</v>
      </c>
      <c r="L89" s="4" t="s">
        <v>1</v>
      </c>
      <c r="M89" s="8">
        <f>(S89+P89)+(Q89/4)</f>
        <v>15.2</v>
      </c>
      <c r="N89" s="9">
        <v>13.774200000000002</v>
      </c>
      <c r="O89" s="2">
        <v>4.59</v>
      </c>
      <c r="P89" s="2">
        <v>1.43</v>
      </c>
      <c r="Q89" s="2">
        <v>0</v>
      </c>
      <c r="R89" s="2">
        <v>0</v>
      </c>
      <c r="S89" s="126">
        <f t="shared" si="8"/>
        <v>13.77</v>
      </c>
      <c r="T89" s="7" t="s">
        <v>78</v>
      </c>
      <c r="U89" s="1"/>
      <c r="W89" s="1"/>
      <c r="X89" s="1"/>
      <c r="Z89" s="4" t="s">
        <v>431</v>
      </c>
      <c r="AA89" s="4" t="s">
        <v>436</v>
      </c>
      <c r="AB89" s="34" t="s">
        <v>470</v>
      </c>
      <c r="AC89" s="7" t="s">
        <v>575</v>
      </c>
      <c r="AD89" s="1">
        <v>11.25</v>
      </c>
      <c r="AE89" s="1">
        <v>11.25</v>
      </c>
      <c r="AF89" s="1">
        <v>7.5</v>
      </c>
      <c r="AJ89" s="1">
        <v>47</v>
      </c>
      <c r="AK89" s="1">
        <v>36</v>
      </c>
      <c r="AM89" s="50">
        <f>M89*W89</f>
        <v>0</v>
      </c>
      <c r="AN89" s="46">
        <v>3.9609999999999999</v>
      </c>
      <c r="AO89" s="1">
        <v>0.23699999999999999</v>
      </c>
      <c r="AQ89" s="1">
        <v>0.441</v>
      </c>
      <c r="AU89" s="5"/>
      <c r="AW89" s="5"/>
    </row>
    <row r="90" spans="1:49" ht="13.15" customHeight="1" x14ac:dyDescent="0.2">
      <c r="A90" s="45">
        <f>SUBTOTAL(3,$B$18:B90)</f>
        <v>73</v>
      </c>
      <c r="B90" s="12">
        <v>696244110492</v>
      </c>
      <c r="C90" s="1" t="s">
        <v>247</v>
      </c>
      <c r="D90" s="1" t="s">
        <v>672</v>
      </c>
      <c r="E90" s="11">
        <v>40</v>
      </c>
      <c r="F90" s="10"/>
      <c r="G90" s="162">
        <v>49.47</v>
      </c>
      <c r="H90" s="5">
        <f t="shared" si="9"/>
        <v>0</v>
      </c>
      <c r="I90" s="102">
        <f t="shared" si="10"/>
        <v>55.9011</v>
      </c>
      <c r="J90" s="85">
        <f t="shared" si="11"/>
        <v>0</v>
      </c>
      <c r="K90" s="58">
        <v>25</v>
      </c>
      <c r="L90" s="4" t="s">
        <v>1</v>
      </c>
      <c r="M90" s="8">
        <f>(S90+P90)+(Q90/4)</f>
        <v>2.1004999999999998</v>
      </c>
      <c r="N90" s="9">
        <v>1.8365600000000002</v>
      </c>
      <c r="O90" s="2">
        <v>4.59</v>
      </c>
      <c r="P90" s="2">
        <v>0.158</v>
      </c>
      <c r="Q90" s="2">
        <v>0.38600000000000001</v>
      </c>
      <c r="R90" s="2">
        <v>0.01</v>
      </c>
      <c r="S90" s="126">
        <f t="shared" ref="S90:S100" si="12">O90/100*E90+R90</f>
        <v>1.8459999999999999</v>
      </c>
      <c r="T90" s="17" t="s">
        <v>148</v>
      </c>
      <c r="U90" s="1">
        <v>4</v>
      </c>
      <c r="W90" s="1"/>
      <c r="X90" s="1"/>
      <c r="Y90" s="1" t="s">
        <v>334</v>
      </c>
      <c r="Z90" s="4" t="s">
        <v>431</v>
      </c>
      <c r="AA90" s="4" t="s">
        <v>436</v>
      </c>
      <c r="AB90" s="34" t="s">
        <v>470</v>
      </c>
      <c r="AC90" s="7" t="s">
        <v>575</v>
      </c>
      <c r="AD90" s="1">
        <v>2.5</v>
      </c>
      <c r="AE90" s="1">
        <v>3.5</v>
      </c>
      <c r="AF90" s="1">
        <v>9.75</v>
      </c>
      <c r="AJ90" s="1">
        <v>47</v>
      </c>
      <c r="AK90" s="1">
        <v>36</v>
      </c>
      <c r="AM90" s="50">
        <f>M90*W90</f>
        <v>0</v>
      </c>
      <c r="AN90" s="46">
        <v>3.9609999999999999</v>
      </c>
      <c r="AO90" s="1">
        <v>0.23699999999999999</v>
      </c>
      <c r="AQ90" s="1">
        <v>0.441</v>
      </c>
      <c r="AU90" s="5"/>
      <c r="AW90" s="5"/>
    </row>
    <row r="91" spans="1:49" x14ac:dyDescent="0.25">
      <c r="A91" s="45">
        <f>SUBTOTAL(3,$B$18:B93)</f>
        <v>76</v>
      </c>
      <c r="B91" s="12">
        <v>696244110508</v>
      </c>
      <c r="C91" s="1" t="s">
        <v>971</v>
      </c>
      <c r="D91" s="1" t="s">
        <v>998</v>
      </c>
      <c r="E91" s="1">
        <v>10</v>
      </c>
      <c r="F91" s="10"/>
      <c r="G91" s="162">
        <v>16.7</v>
      </c>
      <c r="H91" s="5">
        <f>(ROUND(G91*(1-$E$5)*(1-$G$5)*(1-$H$5),2)*F91)</f>
        <v>0</v>
      </c>
      <c r="I91" s="102">
        <f>(G91*$E$15)+G91</f>
        <v>18.870999999999999</v>
      </c>
      <c r="J91" s="85">
        <f>H91+(H91*$E$15)</f>
        <v>0</v>
      </c>
      <c r="K91" s="146">
        <v>25</v>
      </c>
      <c r="L91" s="4" t="s">
        <v>1</v>
      </c>
      <c r="Z91" s="4" t="s">
        <v>430</v>
      </c>
      <c r="AA91" s="4" t="s">
        <v>436</v>
      </c>
      <c r="AC91" s="7" t="s">
        <v>578</v>
      </c>
      <c r="AW91" s="5"/>
    </row>
    <row r="92" spans="1:49" ht="13.15" customHeight="1" x14ac:dyDescent="0.2">
      <c r="A92" s="45">
        <f>SUBTOTAL(3,$B$18:B92)</f>
        <v>75</v>
      </c>
      <c r="B92" s="12">
        <v>696244110591</v>
      </c>
      <c r="C92" s="1" t="s">
        <v>246</v>
      </c>
      <c r="D92" s="1" t="s">
        <v>673</v>
      </c>
      <c r="E92" s="11">
        <v>300</v>
      </c>
      <c r="F92" s="10"/>
      <c r="G92" s="162">
        <v>459.57</v>
      </c>
      <c r="H92" s="5">
        <f t="shared" si="9"/>
        <v>0</v>
      </c>
      <c r="I92" s="102">
        <f t="shared" si="10"/>
        <v>519.31410000000005</v>
      </c>
      <c r="J92" s="85">
        <f t="shared" si="11"/>
        <v>0</v>
      </c>
      <c r="K92" s="58">
        <v>25</v>
      </c>
      <c r="L92" s="4" t="s">
        <v>1</v>
      </c>
      <c r="M92" s="8">
        <f>(S92+P92)+(Q92/4)</f>
        <v>17.12</v>
      </c>
      <c r="N92" s="9">
        <v>15.694800000000001</v>
      </c>
      <c r="O92" s="2">
        <v>5.23</v>
      </c>
      <c r="P92" s="2">
        <v>1.43</v>
      </c>
      <c r="Q92" s="2">
        <v>0</v>
      </c>
      <c r="R92" s="2">
        <v>0</v>
      </c>
      <c r="S92" s="126">
        <f t="shared" si="12"/>
        <v>15.690000000000001</v>
      </c>
      <c r="T92" s="7" t="s">
        <v>78</v>
      </c>
      <c r="U92" s="1"/>
      <c r="W92" s="1"/>
      <c r="X92" s="1"/>
      <c r="Z92" s="4" t="s">
        <v>431</v>
      </c>
      <c r="AA92" s="4" t="s">
        <v>436</v>
      </c>
      <c r="AB92" s="34" t="s">
        <v>471</v>
      </c>
      <c r="AC92" s="7" t="s">
        <v>575</v>
      </c>
      <c r="AD92" s="1">
        <v>11.25</v>
      </c>
      <c r="AE92" s="1">
        <v>11.25</v>
      </c>
      <c r="AF92" s="1">
        <v>7.5</v>
      </c>
      <c r="AJ92" s="1">
        <v>47</v>
      </c>
      <c r="AK92" s="1">
        <v>36</v>
      </c>
      <c r="AM92" s="50">
        <f>M92*W92</f>
        <v>0</v>
      </c>
      <c r="AN92" s="46">
        <v>3.9609999999999999</v>
      </c>
      <c r="AO92" s="1">
        <v>0.23699999999999999</v>
      </c>
      <c r="AQ92" s="1">
        <v>0.441</v>
      </c>
      <c r="AU92" s="5"/>
      <c r="AW92" s="5"/>
    </row>
    <row r="93" spans="1:49" ht="13.15" customHeight="1" x14ac:dyDescent="0.2">
      <c r="A93" s="45">
        <f>SUBTOTAL(3,$B$18:B93)</f>
        <v>76</v>
      </c>
      <c r="B93" s="12">
        <v>696244110614</v>
      </c>
      <c r="C93" s="1" t="s">
        <v>245</v>
      </c>
      <c r="D93" s="1" t="s">
        <v>674</v>
      </c>
      <c r="E93" s="11">
        <v>40</v>
      </c>
      <c r="F93" s="10"/>
      <c r="G93" s="162">
        <v>77.099999999999994</v>
      </c>
      <c r="H93" s="5">
        <f t="shared" si="9"/>
        <v>0</v>
      </c>
      <c r="I93" s="102">
        <f t="shared" si="10"/>
        <v>87.12299999999999</v>
      </c>
      <c r="J93" s="85">
        <f t="shared" si="11"/>
        <v>0</v>
      </c>
      <c r="K93" s="58">
        <v>25</v>
      </c>
      <c r="L93" s="4" t="s">
        <v>1</v>
      </c>
      <c r="M93" s="8">
        <f>(S93+P93)+(Q93/4)</f>
        <v>2.3564999999999996</v>
      </c>
      <c r="N93" s="9">
        <v>2.0926399999999998</v>
      </c>
      <c r="O93" s="2">
        <v>5.23</v>
      </c>
      <c r="P93" s="2">
        <v>0.158</v>
      </c>
      <c r="Q93" s="2">
        <v>0.38600000000000001</v>
      </c>
      <c r="R93" s="2">
        <v>0.01</v>
      </c>
      <c r="S93" s="126">
        <f t="shared" si="12"/>
        <v>2.1019999999999999</v>
      </c>
      <c r="T93" s="17" t="s">
        <v>148</v>
      </c>
      <c r="U93" s="1">
        <v>4</v>
      </c>
      <c r="W93" s="1"/>
      <c r="X93" s="1"/>
      <c r="Y93" s="1" t="s">
        <v>334</v>
      </c>
      <c r="Z93" s="4" t="s">
        <v>431</v>
      </c>
      <c r="AA93" s="4" t="s">
        <v>436</v>
      </c>
      <c r="AB93" s="34" t="s">
        <v>471</v>
      </c>
      <c r="AC93" s="7" t="s">
        <v>575</v>
      </c>
      <c r="AD93" s="1">
        <v>2.5</v>
      </c>
      <c r="AE93" s="1">
        <v>3.5</v>
      </c>
      <c r="AF93" s="1">
        <v>9.75</v>
      </c>
      <c r="AJ93" s="1">
        <v>47</v>
      </c>
      <c r="AK93" s="1">
        <v>36</v>
      </c>
      <c r="AM93" s="50">
        <f>M93*W93</f>
        <v>0</v>
      </c>
      <c r="AN93" s="46">
        <v>3.9609999999999999</v>
      </c>
      <c r="AO93" s="1">
        <v>0.23699999999999999</v>
      </c>
      <c r="AQ93" s="1">
        <v>0.441</v>
      </c>
      <c r="AU93" s="5"/>
      <c r="AW93" s="5"/>
    </row>
    <row r="94" spans="1:49" x14ac:dyDescent="0.25">
      <c r="A94" s="45">
        <f>SUBTOTAL(3,$B$18:B96)</f>
        <v>79</v>
      </c>
      <c r="B94" s="12">
        <v>696244110621</v>
      </c>
      <c r="C94" s="1" t="s">
        <v>972</v>
      </c>
      <c r="D94" s="1" t="s">
        <v>999</v>
      </c>
      <c r="E94" s="1">
        <v>10</v>
      </c>
      <c r="F94" s="10"/>
      <c r="G94" s="162">
        <v>21.89</v>
      </c>
      <c r="H94" s="5">
        <f>(ROUND(G94*(1-$E$5)*(1-$G$5)*(1-$H$5),2)*F94)</f>
        <v>0</v>
      </c>
      <c r="I94" s="102">
        <f>(G94*$E$15)+G94</f>
        <v>24.735700000000001</v>
      </c>
      <c r="J94" s="85">
        <f>H94+(H94*$E$15)</f>
        <v>0</v>
      </c>
      <c r="K94" s="146">
        <v>25</v>
      </c>
      <c r="L94" s="4" t="s">
        <v>1</v>
      </c>
      <c r="Z94" s="4" t="s">
        <v>430</v>
      </c>
      <c r="AA94" s="4" t="s">
        <v>436</v>
      </c>
      <c r="AC94" s="7" t="s">
        <v>578</v>
      </c>
      <c r="AW94" s="5"/>
    </row>
    <row r="95" spans="1:49" ht="13.15" customHeight="1" x14ac:dyDescent="0.2">
      <c r="A95" s="45">
        <f>SUBTOTAL(3,$B$18:B95)</f>
        <v>78</v>
      </c>
      <c r="B95" s="12">
        <v>696244110713</v>
      </c>
      <c r="C95" s="1" t="s">
        <v>244</v>
      </c>
      <c r="D95" s="1" t="s">
        <v>675</v>
      </c>
      <c r="E95" s="11">
        <v>300</v>
      </c>
      <c r="F95" s="10"/>
      <c r="G95" s="162">
        <v>675.33</v>
      </c>
      <c r="H95" s="5">
        <f t="shared" si="9"/>
        <v>0</v>
      </c>
      <c r="I95" s="102">
        <f t="shared" si="10"/>
        <v>763.12290000000007</v>
      </c>
      <c r="J95" s="85">
        <f t="shared" si="11"/>
        <v>0</v>
      </c>
      <c r="K95" s="58">
        <v>25</v>
      </c>
      <c r="L95" s="4" t="s">
        <v>1</v>
      </c>
      <c r="M95" s="8">
        <f>(S95+P95)+(Q95/4)</f>
        <v>20.350000000000001</v>
      </c>
      <c r="N95" s="9">
        <v>19.509600000000002</v>
      </c>
      <c r="O95" s="2">
        <v>6.5</v>
      </c>
      <c r="P95" s="2">
        <v>0.85</v>
      </c>
      <c r="Q95" s="2">
        <v>0</v>
      </c>
      <c r="R95" s="2">
        <v>0</v>
      </c>
      <c r="S95" s="126">
        <f t="shared" si="12"/>
        <v>19.5</v>
      </c>
      <c r="T95" s="7" t="s">
        <v>168</v>
      </c>
      <c r="U95" s="1"/>
      <c r="W95" s="1"/>
      <c r="X95" s="1"/>
      <c r="Z95" s="4" t="s">
        <v>431</v>
      </c>
      <c r="AA95" s="4" t="s">
        <v>436</v>
      </c>
      <c r="AB95" s="34" t="s">
        <v>472</v>
      </c>
      <c r="AC95" s="7" t="s">
        <v>575</v>
      </c>
      <c r="AD95" s="1">
        <v>10.5</v>
      </c>
      <c r="AE95" s="1">
        <v>10</v>
      </c>
      <c r="AF95" s="1">
        <v>6.25</v>
      </c>
      <c r="AJ95" s="1">
        <v>47</v>
      </c>
      <c r="AK95" s="1">
        <v>36</v>
      </c>
      <c r="AM95" s="50">
        <f>M95*W95</f>
        <v>0</v>
      </c>
      <c r="AN95" s="46">
        <v>3.9609999999999999</v>
      </c>
      <c r="AO95" s="1">
        <v>0.23699999999999999</v>
      </c>
      <c r="AQ95" s="1">
        <v>0.441</v>
      </c>
      <c r="AU95" s="5"/>
      <c r="AW95" s="5"/>
    </row>
    <row r="96" spans="1:49" ht="13.15" customHeight="1" x14ac:dyDescent="0.2">
      <c r="A96" s="45">
        <f>SUBTOTAL(3,$B$18:B96)</f>
        <v>79</v>
      </c>
      <c r="B96" s="12">
        <v>696244110737</v>
      </c>
      <c r="C96" s="1" t="s">
        <v>243</v>
      </c>
      <c r="D96" s="1" t="s">
        <v>676</v>
      </c>
      <c r="E96" s="11">
        <v>40</v>
      </c>
      <c r="F96" s="10"/>
      <c r="G96" s="162">
        <v>113.59</v>
      </c>
      <c r="H96" s="5">
        <f t="shared" si="9"/>
        <v>0</v>
      </c>
      <c r="I96" s="102">
        <f t="shared" si="10"/>
        <v>128.35669999999999</v>
      </c>
      <c r="J96" s="85">
        <f t="shared" si="11"/>
        <v>0</v>
      </c>
      <c r="K96" s="58">
        <v>25</v>
      </c>
      <c r="L96" s="4" t="s">
        <v>1</v>
      </c>
      <c r="M96" s="8">
        <f>(S96+P96)+(Q96/4)</f>
        <v>2.6</v>
      </c>
      <c r="N96" s="9">
        <v>2.60128</v>
      </c>
      <c r="O96" s="2">
        <v>6.5</v>
      </c>
      <c r="P96" s="2"/>
      <c r="Q96" s="2">
        <v>0</v>
      </c>
      <c r="R96" s="2">
        <v>0</v>
      </c>
      <c r="S96" s="126">
        <f t="shared" si="12"/>
        <v>2.6</v>
      </c>
      <c r="T96" s="7" t="s">
        <v>240</v>
      </c>
      <c r="U96" s="1">
        <v>1</v>
      </c>
      <c r="W96" s="1"/>
      <c r="X96" s="1"/>
      <c r="Y96" s="1" t="s">
        <v>335</v>
      </c>
      <c r="Z96" s="4" t="s">
        <v>431</v>
      </c>
      <c r="AA96" s="4" t="s">
        <v>436</v>
      </c>
      <c r="AB96" s="34" t="s">
        <v>472</v>
      </c>
      <c r="AC96" s="7" t="s">
        <v>575</v>
      </c>
      <c r="AD96" s="1">
        <v>7.25</v>
      </c>
      <c r="AE96" s="1">
        <v>12.5</v>
      </c>
      <c r="AF96" s="1">
        <v>4.3</v>
      </c>
      <c r="AJ96" s="1">
        <v>47</v>
      </c>
      <c r="AK96" s="1">
        <v>36</v>
      </c>
      <c r="AM96" s="50">
        <f>M96*W96</f>
        <v>0</v>
      </c>
      <c r="AN96" s="46">
        <v>3.9609999999999999</v>
      </c>
      <c r="AO96" s="1">
        <v>0.23699999999999999</v>
      </c>
      <c r="AQ96" s="1">
        <v>0.441</v>
      </c>
      <c r="AU96" s="5"/>
      <c r="AW96" s="5"/>
    </row>
    <row r="97" spans="1:49" x14ac:dyDescent="0.25">
      <c r="A97" s="45">
        <f>SUBTOTAL(3,$B$18:B97)</f>
        <v>80</v>
      </c>
      <c r="B97" s="12">
        <v>696244110744</v>
      </c>
      <c r="C97" s="1" t="s">
        <v>973</v>
      </c>
      <c r="D97" s="1" t="s">
        <v>1000</v>
      </c>
      <c r="E97" s="1">
        <v>8</v>
      </c>
      <c r="F97" s="10"/>
      <c r="G97" s="162">
        <v>27.31</v>
      </c>
      <c r="H97" s="5">
        <f>(ROUND(G97*(1-$E$5)*(1-$G$5)*(1-$H$5),2)*F97)</f>
        <v>0</v>
      </c>
      <c r="I97" s="102">
        <f>(G97*$E$15)+G97</f>
        <v>30.860299999999999</v>
      </c>
      <c r="J97" s="85">
        <f>H97+(H97*$E$15)</f>
        <v>0</v>
      </c>
      <c r="K97" s="146">
        <v>25</v>
      </c>
      <c r="L97" s="4" t="s">
        <v>1</v>
      </c>
      <c r="Z97" s="4" t="s">
        <v>430</v>
      </c>
      <c r="AA97" s="4" t="s">
        <v>436</v>
      </c>
      <c r="AC97" s="7" t="s">
        <v>578</v>
      </c>
      <c r="AW97" s="5"/>
    </row>
    <row r="98" spans="1:49" ht="13.15" customHeight="1" x14ac:dyDescent="0.2">
      <c r="A98" s="45">
        <f>SUBTOTAL(3,$B$18:B98)</f>
        <v>81</v>
      </c>
      <c r="B98" s="12">
        <v>696244110898</v>
      </c>
      <c r="C98" s="1" t="s">
        <v>242</v>
      </c>
      <c r="D98" s="1" t="s">
        <v>677</v>
      </c>
      <c r="E98" s="11">
        <v>300</v>
      </c>
      <c r="F98" s="10"/>
      <c r="G98" s="162">
        <v>863.91</v>
      </c>
      <c r="H98" s="5">
        <f t="shared" si="9"/>
        <v>0</v>
      </c>
      <c r="I98" s="102">
        <f t="shared" si="10"/>
        <v>976.2183</v>
      </c>
      <c r="J98" s="85">
        <f t="shared" si="11"/>
        <v>0</v>
      </c>
      <c r="K98" s="58">
        <v>25</v>
      </c>
      <c r="L98" s="4" t="s">
        <v>1</v>
      </c>
      <c r="M98" s="8">
        <f>(S98+P98)+(Q98/4)</f>
        <v>24.23</v>
      </c>
      <c r="N98" s="9">
        <v>23.324400000000004</v>
      </c>
      <c r="O98" s="2">
        <v>7.77</v>
      </c>
      <c r="P98" s="2">
        <v>0.92</v>
      </c>
      <c r="Q98" s="2">
        <v>0</v>
      </c>
      <c r="R98" s="2">
        <v>0</v>
      </c>
      <c r="S98" s="126">
        <f t="shared" si="12"/>
        <v>23.31</v>
      </c>
      <c r="T98" s="7" t="s">
        <v>165</v>
      </c>
      <c r="U98" s="1"/>
      <c r="W98" s="1"/>
      <c r="X98" s="1"/>
      <c r="Z98" s="4" t="s">
        <v>431</v>
      </c>
      <c r="AA98" s="4" t="s">
        <v>436</v>
      </c>
      <c r="AB98" s="34" t="s">
        <v>473</v>
      </c>
      <c r="AC98" s="7" t="s">
        <v>575</v>
      </c>
      <c r="AD98" s="1">
        <v>14.5</v>
      </c>
      <c r="AE98" s="1">
        <v>10.5</v>
      </c>
      <c r="AF98" s="1">
        <v>6.25</v>
      </c>
      <c r="AJ98" s="1">
        <v>47</v>
      </c>
      <c r="AK98" s="1">
        <v>36</v>
      </c>
      <c r="AM98" s="50">
        <f>M98*W98</f>
        <v>0</v>
      </c>
      <c r="AN98" s="46">
        <v>3.9609999999999999</v>
      </c>
      <c r="AO98" s="1">
        <v>0.23699999999999999</v>
      </c>
      <c r="AQ98" s="1">
        <v>0.441</v>
      </c>
      <c r="AU98" s="5"/>
      <c r="AW98" s="5"/>
    </row>
    <row r="99" spans="1:49" x14ac:dyDescent="0.25">
      <c r="A99" s="45">
        <f>SUBTOTAL(3,$B$18:B99)</f>
        <v>82</v>
      </c>
      <c r="B99" s="12">
        <v>696244110928</v>
      </c>
      <c r="C99" s="1" t="s">
        <v>974</v>
      </c>
      <c r="D99" s="1" t="s">
        <v>1001</v>
      </c>
      <c r="E99" s="1">
        <v>8</v>
      </c>
      <c r="F99" s="10"/>
      <c r="G99" s="162">
        <v>34.119999999999997</v>
      </c>
      <c r="H99" s="5">
        <f t="shared" ref="H99" si="13">(ROUND(G99*(1-$E$5)*(1-$G$5)*(1-$H$5),2)*F99)</f>
        <v>0</v>
      </c>
      <c r="I99" s="102">
        <f t="shared" ref="I99" si="14">(G99*$E$15)+G99</f>
        <v>38.555599999999998</v>
      </c>
      <c r="J99" s="85">
        <f>H99+(H99*$E$15)</f>
        <v>0</v>
      </c>
      <c r="K99" s="146">
        <v>25</v>
      </c>
      <c r="L99" s="4" t="s">
        <v>1</v>
      </c>
      <c r="Z99" s="4" t="s">
        <v>430</v>
      </c>
      <c r="AA99" s="4" t="s">
        <v>436</v>
      </c>
      <c r="AC99" s="7" t="s">
        <v>578</v>
      </c>
      <c r="AW99" s="5"/>
    </row>
    <row r="100" spans="1:49" ht="13.15" customHeight="1" x14ac:dyDescent="0.2">
      <c r="A100" s="45">
        <f>SUBTOTAL(3,$B$18:B100)</f>
        <v>83</v>
      </c>
      <c r="B100" s="12">
        <v>696244110911</v>
      </c>
      <c r="C100" s="1" t="s">
        <v>241</v>
      </c>
      <c r="D100" s="1" t="s">
        <v>678</v>
      </c>
      <c r="E100" s="11">
        <v>40</v>
      </c>
      <c r="F100" s="10"/>
      <c r="G100" s="162">
        <v>144.79</v>
      </c>
      <c r="H100" s="5">
        <f t="shared" si="9"/>
        <v>0</v>
      </c>
      <c r="I100" s="102">
        <f t="shared" si="10"/>
        <v>163.61269999999999</v>
      </c>
      <c r="J100" s="85">
        <f t="shared" si="11"/>
        <v>0</v>
      </c>
      <c r="K100" s="58">
        <v>25</v>
      </c>
      <c r="L100" s="4" t="s">
        <v>1</v>
      </c>
      <c r="M100" s="8">
        <f>(S100+P100)+(Q100/4)</f>
        <v>3.1079999999999997</v>
      </c>
      <c r="N100" s="9">
        <v>3.1099200000000007</v>
      </c>
      <c r="O100" s="2">
        <v>7.77</v>
      </c>
      <c r="P100" s="2"/>
      <c r="Q100" s="2">
        <v>0</v>
      </c>
      <c r="R100" s="2">
        <v>0</v>
      </c>
      <c r="S100" s="126">
        <f t="shared" si="12"/>
        <v>3.1079999999999997</v>
      </c>
      <c r="T100" s="7" t="s">
        <v>240</v>
      </c>
      <c r="U100" s="1">
        <v>1</v>
      </c>
      <c r="W100" s="1"/>
      <c r="X100" s="1"/>
      <c r="Y100" s="1" t="s">
        <v>335</v>
      </c>
      <c r="Z100" s="4" t="s">
        <v>431</v>
      </c>
      <c r="AA100" s="4" t="s">
        <v>436</v>
      </c>
      <c r="AB100" s="34" t="s">
        <v>473</v>
      </c>
      <c r="AC100" s="7" t="s">
        <v>575</v>
      </c>
      <c r="AD100" s="1">
        <v>7.25</v>
      </c>
      <c r="AE100" s="1">
        <v>12.5</v>
      </c>
      <c r="AF100" s="1">
        <v>4.3</v>
      </c>
      <c r="AJ100" s="1">
        <v>47</v>
      </c>
      <c r="AK100" s="1">
        <v>36</v>
      </c>
      <c r="AM100" s="50">
        <f>M100*W100</f>
        <v>0</v>
      </c>
      <c r="AN100" s="46">
        <v>3.9609999999999999</v>
      </c>
      <c r="AO100" s="1">
        <v>0.23699999999999999</v>
      </c>
      <c r="AQ100" s="1">
        <v>0.441</v>
      </c>
      <c r="AU100" s="5"/>
      <c r="AW100" s="5"/>
    </row>
    <row r="101" spans="1:49" ht="13.15" customHeight="1" x14ac:dyDescent="0.2">
      <c r="A101" s="45">
        <f>SUBTOTAL(3,$B$18:B101)</f>
        <v>84</v>
      </c>
      <c r="B101" s="37" t="s">
        <v>911</v>
      </c>
      <c r="C101" s="36"/>
      <c r="D101" s="36"/>
      <c r="E101" s="35"/>
      <c r="F101" s="36"/>
      <c r="G101" s="55"/>
      <c r="H101" s="55"/>
      <c r="I101" s="110"/>
      <c r="J101" s="90"/>
      <c r="K101" s="141"/>
      <c r="L101" s="134"/>
      <c r="M101" s="52"/>
      <c r="N101" s="52"/>
      <c r="O101" s="52"/>
      <c r="P101" s="52"/>
      <c r="Q101" s="52"/>
      <c r="R101" s="52"/>
      <c r="S101" s="125"/>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W101" s="5"/>
    </row>
    <row r="102" spans="1:49" ht="14.45" customHeight="1" x14ac:dyDescent="0.2">
      <c r="A102" s="45">
        <f>SUBTOTAL(3,$B$18:B102)</f>
        <v>85</v>
      </c>
      <c r="B102" s="12">
        <v>696244112526</v>
      </c>
      <c r="C102" s="173" t="s">
        <v>912</v>
      </c>
      <c r="D102" s="1" t="s">
        <v>1104</v>
      </c>
      <c r="E102" s="11">
        <v>2200</v>
      </c>
      <c r="F102" s="41"/>
      <c r="G102" s="162">
        <v>247.41</v>
      </c>
      <c r="H102" s="5">
        <f t="shared" ref="H102:H107" si="15">(ROUND(G102*(1-$E$5)*(1-$G$5)*(1-$H$5),2)*F102)</f>
        <v>0</v>
      </c>
      <c r="I102" s="102">
        <f t="shared" ref="I102:I107" si="16">(G102*$E$15)+G102</f>
        <v>279.57330000000002</v>
      </c>
      <c r="J102" s="85">
        <f t="shared" ref="J102:J107" si="17">H102+(H102*$E$15)</f>
        <v>0</v>
      </c>
      <c r="K102" s="58">
        <v>25</v>
      </c>
      <c r="L102" s="4" t="s">
        <v>1</v>
      </c>
      <c r="M102" s="8">
        <v>28.093999999999998</v>
      </c>
      <c r="N102" s="9">
        <v>26.523199999999999</v>
      </c>
      <c r="O102" s="2">
        <v>1.212</v>
      </c>
      <c r="P102" s="2">
        <v>1.43</v>
      </c>
      <c r="Q102" s="2">
        <v>0</v>
      </c>
      <c r="R102" s="2">
        <v>0</v>
      </c>
      <c r="S102" s="126">
        <v>26.663999999999998</v>
      </c>
      <c r="T102" s="7" t="s">
        <v>78</v>
      </c>
      <c r="U102" s="58"/>
      <c r="W102" s="31">
        <v>36</v>
      </c>
      <c r="Y102" s="1" t="s">
        <v>329</v>
      </c>
      <c r="Z102" s="4" t="s">
        <v>430</v>
      </c>
      <c r="AA102" s="4" t="s">
        <v>436</v>
      </c>
      <c r="AB102" s="34" t="s">
        <v>462</v>
      </c>
      <c r="AC102" s="7" t="s">
        <v>575</v>
      </c>
      <c r="AE102" s="5"/>
      <c r="AN102" s="1"/>
      <c r="AP102" s="1"/>
      <c r="AW102" s="5"/>
    </row>
    <row r="103" spans="1:49" ht="13.15" customHeight="1" x14ac:dyDescent="0.2">
      <c r="A103" s="45">
        <f>SUBTOTAL(3,$B$18:B103)</f>
        <v>86</v>
      </c>
      <c r="B103" s="12">
        <v>696244112540</v>
      </c>
      <c r="C103" s="173" t="s">
        <v>913</v>
      </c>
      <c r="D103" s="1" t="s">
        <v>1105</v>
      </c>
      <c r="E103" s="11">
        <v>100</v>
      </c>
      <c r="F103" s="41"/>
      <c r="G103" s="162">
        <v>16.02</v>
      </c>
      <c r="H103" s="5">
        <f t="shared" si="15"/>
        <v>0</v>
      </c>
      <c r="I103" s="102">
        <f t="shared" si="16"/>
        <v>18.102599999999999</v>
      </c>
      <c r="J103" s="85">
        <f t="shared" si="17"/>
        <v>0</v>
      </c>
      <c r="K103" s="58">
        <v>25</v>
      </c>
      <c r="L103" s="4" t="s">
        <v>1</v>
      </c>
      <c r="M103" s="8">
        <v>1.3556666666666668</v>
      </c>
      <c r="N103" s="9">
        <v>1.2056</v>
      </c>
      <c r="O103" s="2">
        <v>1.212</v>
      </c>
      <c r="P103" s="2">
        <v>8.5999999999999993E-2</v>
      </c>
      <c r="Q103" s="2">
        <v>0.28599999999999998</v>
      </c>
      <c r="R103" s="2">
        <v>0.01</v>
      </c>
      <c r="S103" s="126">
        <v>1.222</v>
      </c>
      <c r="T103" s="7" t="s">
        <v>81</v>
      </c>
      <c r="U103" s="58">
        <v>6</v>
      </c>
      <c r="V103" s="7" t="s">
        <v>340</v>
      </c>
      <c r="W103" s="31">
        <v>648</v>
      </c>
      <c r="X103" s="31">
        <v>108</v>
      </c>
      <c r="Y103" s="1" t="s">
        <v>333</v>
      </c>
      <c r="Z103" s="4" t="s">
        <v>430</v>
      </c>
      <c r="AA103" s="4" t="s">
        <v>436</v>
      </c>
      <c r="AB103" s="34" t="s">
        <v>462</v>
      </c>
      <c r="AC103" s="7" t="s">
        <v>575</v>
      </c>
      <c r="AE103" s="5"/>
      <c r="AN103" s="1"/>
      <c r="AP103" s="1"/>
      <c r="AW103" s="5"/>
    </row>
    <row r="104" spans="1:49" ht="13.15" customHeight="1" x14ac:dyDescent="0.2">
      <c r="A104" s="45">
        <f>SUBTOTAL(3,$B$18:B104)</f>
        <v>87</v>
      </c>
      <c r="B104" s="12">
        <v>696244112564</v>
      </c>
      <c r="C104" s="173" t="s">
        <v>914</v>
      </c>
      <c r="D104" s="1" t="s">
        <v>1106</v>
      </c>
      <c r="E104" s="11">
        <v>350</v>
      </c>
      <c r="F104" s="41"/>
      <c r="G104" s="162">
        <v>49.92</v>
      </c>
      <c r="H104" s="5">
        <f t="shared" si="15"/>
        <v>0</v>
      </c>
      <c r="I104" s="102">
        <f t="shared" si="16"/>
        <v>56.409600000000005</v>
      </c>
      <c r="J104" s="85">
        <f t="shared" si="17"/>
        <v>0</v>
      </c>
      <c r="K104" s="58">
        <v>25</v>
      </c>
      <c r="L104" s="4" t="s">
        <v>1</v>
      </c>
      <c r="M104" s="8">
        <v>4.516</v>
      </c>
      <c r="N104" s="9">
        <v>4.2195999999999998</v>
      </c>
      <c r="O104" s="2">
        <v>1.212</v>
      </c>
      <c r="P104" s="2">
        <v>0.26400000000000001</v>
      </c>
      <c r="Q104" s="2">
        <v>0.4</v>
      </c>
      <c r="R104" s="2">
        <v>0.01</v>
      </c>
      <c r="S104" s="126">
        <v>4.2519999999999998</v>
      </c>
      <c r="T104" s="7" t="s">
        <v>70</v>
      </c>
      <c r="U104" s="58">
        <v>2</v>
      </c>
      <c r="V104" s="7" t="s">
        <v>342</v>
      </c>
      <c r="W104" s="31">
        <v>140</v>
      </c>
      <c r="X104" s="31">
        <v>70</v>
      </c>
      <c r="Y104" s="1" t="s">
        <v>1005</v>
      </c>
      <c r="Z104" s="4" t="s">
        <v>430</v>
      </c>
      <c r="AA104" s="4" t="s">
        <v>436</v>
      </c>
      <c r="AB104" s="34" t="s">
        <v>462</v>
      </c>
      <c r="AC104" s="7" t="s">
        <v>575</v>
      </c>
      <c r="AE104" s="5"/>
      <c r="AN104" s="1"/>
      <c r="AP104" s="1"/>
      <c r="AW104" s="5"/>
    </row>
    <row r="105" spans="1:49" ht="14.45" customHeight="1" x14ac:dyDescent="0.2">
      <c r="A105" s="45">
        <f>SUBTOTAL(3,$B$18:B105)</f>
        <v>88</v>
      </c>
      <c r="B105" s="12">
        <v>696244112595</v>
      </c>
      <c r="C105" s="173" t="s">
        <v>915</v>
      </c>
      <c r="D105" s="1" t="s">
        <v>1107</v>
      </c>
      <c r="E105" s="11">
        <v>1500</v>
      </c>
      <c r="F105" s="41"/>
      <c r="G105" s="162">
        <v>223.98</v>
      </c>
      <c r="H105" s="5">
        <f t="shared" si="15"/>
        <v>0</v>
      </c>
      <c r="I105" s="102">
        <f t="shared" si="16"/>
        <v>253.09739999999999</v>
      </c>
      <c r="J105" s="85">
        <f t="shared" si="17"/>
        <v>0</v>
      </c>
      <c r="K105" s="58">
        <v>25</v>
      </c>
      <c r="L105" s="4" t="s">
        <v>1</v>
      </c>
      <c r="M105" s="8">
        <v>23.63</v>
      </c>
      <c r="N105" s="9">
        <v>22.737000000000005</v>
      </c>
      <c r="O105" s="2">
        <v>1.48</v>
      </c>
      <c r="P105" s="2">
        <v>1.43</v>
      </c>
      <c r="Q105" s="2">
        <v>0</v>
      </c>
      <c r="R105" s="2">
        <v>0</v>
      </c>
      <c r="S105" s="126">
        <v>22.2</v>
      </c>
      <c r="T105" s="7" t="s">
        <v>78</v>
      </c>
      <c r="U105" s="58"/>
      <c r="W105" s="31">
        <v>36</v>
      </c>
      <c r="Y105" s="1" t="s">
        <v>329</v>
      </c>
      <c r="Z105" s="4" t="s">
        <v>430</v>
      </c>
      <c r="AA105" s="4" t="s">
        <v>436</v>
      </c>
      <c r="AB105" s="34" t="s">
        <v>464</v>
      </c>
      <c r="AC105" s="7" t="s">
        <v>575</v>
      </c>
      <c r="AE105" s="5"/>
      <c r="AN105" s="1"/>
      <c r="AP105" s="1"/>
      <c r="AW105" s="5"/>
    </row>
    <row r="106" spans="1:49" ht="13.15" customHeight="1" x14ac:dyDescent="0.2">
      <c r="A106" s="45">
        <f>SUBTOTAL(3,$B$18:B106)</f>
        <v>89</v>
      </c>
      <c r="B106" s="12">
        <v>696244112618</v>
      </c>
      <c r="C106" s="173" t="s">
        <v>916</v>
      </c>
      <c r="D106" s="1" t="s">
        <v>1108</v>
      </c>
      <c r="E106" s="11">
        <v>100</v>
      </c>
      <c r="F106" s="41"/>
      <c r="G106" s="162">
        <v>21.53</v>
      </c>
      <c r="H106" s="5">
        <f t="shared" si="15"/>
        <v>0</v>
      </c>
      <c r="I106" s="102">
        <f t="shared" si="16"/>
        <v>24.328900000000001</v>
      </c>
      <c r="J106" s="85">
        <f t="shared" si="17"/>
        <v>0</v>
      </c>
      <c r="K106" s="58">
        <v>25</v>
      </c>
      <c r="L106" s="4" t="s">
        <v>1</v>
      </c>
      <c r="M106" s="8">
        <v>1.6236666666666668</v>
      </c>
      <c r="N106" s="9">
        <v>1.5158000000000003</v>
      </c>
      <c r="O106" s="2">
        <v>1.48</v>
      </c>
      <c r="P106" s="2">
        <v>8.5999999999999993E-2</v>
      </c>
      <c r="Q106" s="2">
        <v>0.28599999999999998</v>
      </c>
      <c r="R106" s="2">
        <v>0.01</v>
      </c>
      <c r="S106" s="126">
        <v>1.49</v>
      </c>
      <c r="T106" s="7" t="s">
        <v>81</v>
      </c>
      <c r="U106" s="58">
        <v>6</v>
      </c>
      <c r="V106" s="7" t="s">
        <v>340</v>
      </c>
      <c r="W106" s="31">
        <v>648</v>
      </c>
      <c r="X106" s="31">
        <v>108</v>
      </c>
      <c r="Y106" s="1" t="s">
        <v>333</v>
      </c>
      <c r="Z106" s="4" t="s">
        <v>430</v>
      </c>
      <c r="AA106" s="4" t="s">
        <v>436</v>
      </c>
      <c r="AB106" s="34" t="s">
        <v>464</v>
      </c>
      <c r="AC106" s="7" t="s">
        <v>575</v>
      </c>
      <c r="AE106" s="5"/>
      <c r="AN106" s="1"/>
      <c r="AP106" s="1"/>
      <c r="AW106" s="5"/>
    </row>
    <row r="107" spans="1:49" ht="13.15" customHeight="1" x14ac:dyDescent="0.2">
      <c r="A107" s="45">
        <f>SUBTOTAL(3,$B$18:B107)</f>
        <v>90</v>
      </c>
      <c r="B107" s="12">
        <v>696244112632</v>
      </c>
      <c r="C107" s="173" t="s">
        <v>917</v>
      </c>
      <c r="D107" s="1" t="s">
        <v>1109</v>
      </c>
      <c r="E107" s="11">
        <v>270</v>
      </c>
      <c r="F107" s="41"/>
      <c r="G107" s="162">
        <v>49.92</v>
      </c>
      <c r="H107" s="5">
        <f t="shared" si="15"/>
        <v>0</v>
      </c>
      <c r="I107" s="102">
        <f t="shared" si="16"/>
        <v>56.409600000000005</v>
      </c>
      <c r="J107" s="85">
        <f t="shared" si="17"/>
        <v>0</v>
      </c>
      <c r="K107" s="58">
        <v>25</v>
      </c>
      <c r="L107" s="4" t="s">
        <v>1</v>
      </c>
      <c r="M107" s="8">
        <v>4.2700000000000005</v>
      </c>
      <c r="N107" s="9">
        <v>4.0926600000000004</v>
      </c>
      <c r="O107" s="2">
        <v>1.48</v>
      </c>
      <c r="P107" s="2">
        <v>0.26400000000000001</v>
      </c>
      <c r="Q107" s="2">
        <v>0.4</v>
      </c>
      <c r="R107" s="2">
        <v>0.01</v>
      </c>
      <c r="S107" s="126">
        <v>4.0060000000000002</v>
      </c>
      <c r="T107" s="7" t="s">
        <v>70</v>
      </c>
      <c r="U107" s="58">
        <v>2</v>
      </c>
      <c r="V107" s="7" t="s">
        <v>342</v>
      </c>
      <c r="W107" s="31">
        <v>140</v>
      </c>
      <c r="X107" s="31">
        <v>70</v>
      </c>
      <c r="Y107" s="1" t="s">
        <v>1005</v>
      </c>
      <c r="Z107" s="4" t="s">
        <v>430</v>
      </c>
      <c r="AA107" s="4" t="s">
        <v>436</v>
      </c>
      <c r="AB107" s="34" t="s">
        <v>464</v>
      </c>
      <c r="AC107" s="7" t="s">
        <v>575</v>
      </c>
      <c r="AE107" s="5"/>
      <c r="AN107" s="1"/>
      <c r="AP107" s="1"/>
      <c r="AW107" s="5"/>
    </row>
    <row r="108" spans="1:49" ht="13.15" customHeight="1" x14ac:dyDescent="0.2">
      <c r="A108" s="45">
        <f>SUBTOTAL(3,$B$18:B108)</f>
        <v>91</v>
      </c>
      <c r="B108" s="16" t="s">
        <v>918</v>
      </c>
      <c r="C108" s="13"/>
      <c r="D108" s="13"/>
      <c r="E108" s="13"/>
      <c r="F108" s="13"/>
      <c r="G108" s="13"/>
      <c r="H108" s="13"/>
      <c r="I108" s="111"/>
      <c r="J108" s="91"/>
      <c r="K108" s="141"/>
      <c r="L108" s="134"/>
      <c r="M108" s="52"/>
      <c r="N108" s="52"/>
      <c r="O108" s="52"/>
      <c r="P108" s="52"/>
      <c r="Q108" s="52"/>
      <c r="R108" s="52"/>
      <c r="S108" s="125"/>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U108" s="5"/>
      <c r="AW108" s="5"/>
    </row>
    <row r="109" spans="1:49" ht="13.15" customHeight="1" x14ac:dyDescent="0.2">
      <c r="A109" s="45">
        <f>SUBTOTAL(3,$B$18:B109)</f>
        <v>92</v>
      </c>
      <c r="B109" s="12">
        <v>696244111192</v>
      </c>
      <c r="C109" s="171" t="s">
        <v>345</v>
      </c>
      <c r="D109" s="1" t="s">
        <v>771</v>
      </c>
      <c r="E109" s="11">
        <v>10000</v>
      </c>
      <c r="F109" s="10"/>
      <c r="G109" s="162">
        <v>1649.21</v>
      </c>
      <c r="H109" s="5">
        <f t="shared" ref="H109:H135" si="18">(ROUND(G109*(1-$E$5)*(1-$G$5)*(1-$H$5),2)*F109)</f>
        <v>0</v>
      </c>
      <c r="I109" s="102">
        <f t="shared" ref="I109:I135" si="19">(G109*$E$15)+G109</f>
        <v>1863.6073000000001</v>
      </c>
      <c r="J109" s="85">
        <f t="shared" ref="J109:J135" si="20">H109+(H109*$E$15)</f>
        <v>0</v>
      </c>
      <c r="K109" s="58">
        <v>15</v>
      </c>
      <c r="L109" s="4" t="s">
        <v>1</v>
      </c>
      <c r="M109" s="8">
        <f>(S109+P109)+(Q109/6)</f>
        <v>43.67</v>
      </c>
      <c r="N109" s="9">
        <v>42.24</v>
      </c>
      <c r="O109" s="2">
        <v>0.4224</v>
      </c>
      <c r="P109" s="2">
        <v>1.43</v>
      </c>
      <c r="Q109" s="2">
        <v>0</v>
      </c>
      <c r="R109" s="2">
        <v>0</v>
      </c>
      <c r="S109" s="126">
        <f t="shared" ref="S109:S135" si="21">O109/100*E109+R109</f>
        <v>42.24</v>
      </c>
      <c r="T109" s="7" t="s">
        <v>78</v>
      </c>
      <c r="U109" s="1"/>
      <c r="W109" s="31">
        <v>36</v>
      </c>
      <c r="Y109" s="1" t="s">
        <v>330</v>
      </c>
      <c r="Z109" s="4" t="s">
        <v>432</v>
      </c>
      <c r="AA109" s="4" t="s">
        <v>436</v>
      </c>
      <c r="AB109" s="34" t="s">
        <v>453</v>
      </c>
      <c r="AC109" s="7" t="s">
        <v>577</v>
      </c>
      <c r="AD109" s="1">
        <v>11.25</v>
      </c>
      <c r="AE109" s="1">
        <v>11.25</v>
      </c>
      <c r="AF109" s="1">
        <v>7.5</v>
      </c>
      <c r="AJ109" s="1">
        <v>47</v>
      </c>
      <c r="AK109" s="1">
        <v>36</v>
      </c>
      <c r="AM109" s="50">
        <f t="shared" ref="AM109:AM135" si="22">M109*W109</f>
        <v>1572.1200000000001</v>
      </c>
      <c r="AN109" s="46">
        <v>0.88200000000000001</v>
      </c>
      <c r="AO109" s="1">
        <v>0.157</v>
      </c>
      <c r="AQ109" s="1">
        <v>0.29699999999999999</v>
      </c>
      <c r="AU109" s="5"/>
      <c r="AW109" s="5"/>
    </row>
    <row r="110" spans="1:49" ht="12.75" x14ac:dyDescent="0.2">
      <c r="A110" s="45">
        <f>SUBTOTAL(3,$B$18:B110)</f>
        <v>93</v>
      </c>
      <c r="B110" s="12">
        <v>696244111215</v>
      </c>
      <c r="C110" s="171" t="s">
        <v>346</v>
      </c>
      <c r="D110" s="1" t="s">
        <v>772</v>
      </c>
      <c r="E110" s="11">
        <v>100</v>
      </c>
      <c r="F110" s="10"/>
      <c r="G110" s="162">
        <v>21.14</v>
      </c>
      <c r="H110" s="5">
        <f t="shared" si="18"/>
        <v>0</v>
      </c>
      <c r="I110" s="102">
        <f t="shared" si="19"/>
        <v>23.888200000000001</v>
      </c>
      <c r="J110" s="85">
        <f t="shared" si="20"/>
        <v>0</v>
      </c>
      <c r="K110" s="58">
        <v>15</v>
      </c>
      <c r="L110" s="4" t="s">
        <v>1</v>
      </c>
      <c r="M110" s="8">
        <f>(S110+P110)+(Q110/6)</f>
        <v>0.54840000000000011</v>
      </c>
      <c r="N110" s="9">
        <v>0.495</v>
      </c>
      <c r="O110" s="2">
        <v>0.4224</v>
      </c>
      <c r="P110" s="2">
        <v>7.8E-2</v>
      </c>
      <c r="Q110" s="2">
        <v>0.22800000000000001</v>
      </c>
      <c r="R110" s="2">
        <v>0.01</v>
      </c>
      <c r="S110" s="126">
        <f t="shared" si="21"/>
        <v>0.43240000000000006</v>
      </c>
      <c r="T110" s="7" t="s">
        <v>67</v>
      </c>
      <c r="U110" s="1">
        <v>6</v>
      </c>
      <c r="V110" s="7" t="s">
        <v>341</v>
      </c>
      <c r="W110" s="31">
        <v>864</v>
      </c>
      <c r="X110" s="31">
        <f>W110/U110</f>
        <v>144</v>
      </c>
      <c r="Y110" s="1" t="s">
        <v>332</v>
      </c>
      <c r="Z110" s="4" t="s">
        <v>432</v>
      </c>
      <c r="AA110" s="4" t="s">
        <v>436</v>
      </c>
      <c r="AB110" s="34" t="s">
        <v>453</v>
      </c>
      <c r="AC110" s="7" t="s">
        <v>577</v>
      </c>
      <c r="AD110" s="1">
        <v>1.5</v>
      </c>
      <c r="AE110" s="1">
        <v>3.5</v>
      </c>
      <c r="AF110" s="1">
        <v>4.75</v>
      </c>
      <c r="AG110" s="1">
        <v>7.375</v>
      </c>
      <c r="AH110" s="1">
        <v>5.375</v>
      </c>
      <c r="AI110" s="1">
        <v>5.375</v>
      </c>
      <c r="AJ110" s="1">
        <v>47</v>
      </c>
      <c r="AK110" s="1">
        <v>36</v>
      </c>
      <c r="AM110" s="50">
        <f t="shared" si="22"/>
        <v>473.81760000000008</v>
      </c>
      <c r="AN110" s="46">
        <v>0.88200000000000001</v>
      </c>
      <c r="AO110" s="1">
        <v>0.157</v>
      </c>
      <c r="AQ110" s="1">
        <v>0.29699999999999999</v>
      </c>
      <c r="AU110" s="5"/>
      <c r="AW110" s="5"/>
    </row>
    <row r="111" spans="1:49" ht="13.15" customHeight="1" x14ac:dyDescent="0.2">
      <c r="A111" s="45">
        <f>SUBTOTAL(3,$B$18:B111)</f>
        <v>94</v>
      </c>
      <c r="B111" s="12">
        <v>696244111239</v>
      </c>
      <c r="C111" s="171" t="s">
        <v>347</v>
      </c>
      <c r="D111" s="1" t="s">
        <v>1026</v>
      </c>
      <c r="E111" s="11">
        <v>680</v>
      </c>
      <c r="F111" s="10"/>
      <c r="G111" s="162">
        <v>125.04</v>
      </c>
      <c r="H111" s="5">
        <f t="shared" si="18"/>
        <v>0</v>
      </c>
      <c r="I111" s="102">
        <f t="shared" si="19"/>
        <v>141.29520000000002</v>
      </c>
      <c r="J111" s="85">
        <f t="shared" si="20"/>
        <v>0</v>
      </c>
      <c r="K111" s="58">
        <v>15</v>
      </c>
      <c r="L111" s="4" t="s">
        <v>1</v>
      </c>
      <c r="M111" s="8">
        <f>S111+P111</f>
        <v>3.1463200000000002</v>
      </c>
      <c r="N111" s="9">
        <v>2.8723000000000001</v>
      </c>
      <c r="O111" s="2">
        <v>0.4224</v>
      </c>
      <c r="P111" s="2">
        <v>0.26400000000000001</v>
      </c>
      <c r="Q111" s="2">
        <v>0.4</v>
      </c>
      <c r="R111" s="2">
        <v>0.01</v>
      </c>
      <c r="S111" s="126">
        <f t="shared" si="21"/>
        <v>2.88232</v>
      </c>
      <c r="T111" s="7" t="s">
        <v>70</v>
      </c>
      <c r="U111" s="1">
        <v>2</v>
      </c>
      <c r="V111" s="7" t="s">
        <v>342</v>
      </c>
      <c r="W111" s="31">
        <v>140</v>
      </c>
      <c r="X111" s="31">
        <f>W111/U111</f>
        <v>70</v>
      </c>
      <c r="Y111" s="1" t="s">
        <v>1005</v>
      </c>
      <c r="Z111" s="4" t="s">
        <v>432</v>
      </c>
      <c r="AA111" s="4" t="s">
        <v>436</v>
      </c>
      <c r="AB111" s="34" t="s">
        <v>453</v>
      </c>
      <c r="AC111" s="7" t="s">
        <v>577</v>
      </c>
      <c r="AD111" s="1">
        <v>7</v>
      </c>
      <c r="AE111" s="1">
        <v>6</v>
      </c>
      <c r="AF111" s="1">
        <v>3.5</v>
      </c>
      <c r="AG111" s="1">
        <v>12.5</v>
      </c>
      <c r="AH111" s="1">
        <v>7.5</v>
      </c>
      <c r="AI111" s="1">
        <v>4.375</v>
      </c>
      <c r="AJ111" s="1">
        <v>47</v>
      </c>
      <c r="AK111" s="1">
        <v>36</v>
      </c>
      <c r="AM111" s="50">
        <f t="shared" si="22"/>
        <v>440.48480000000001</v>
      </c>
      <c r="AN111" s="46">
        <v>0.88200000000000001</v>
      </c>
      <c r="AO111" s="1">
        <v>0.157</v>
      </c>
      <c r="AQ111" s="1">
        <v>0.29699999999999999</v>
      </c>
      <c r="AU111" s="5"/>
      <c r="AW111" s="5"/>
    </row>
    <row r="112" spans="1:49" ht="13.15" customHeight="1" x14ac:dyDescent="0.2">
      <c r="A112" s="45">
        <f>SUBTOTAL(3,$B$18:B112)</f>
        <v>95</v>
      </c>
      <c r="B112" s="12">
        <v>696244110218</v>
      </c>
      <c r="C112" s="171" t="s">
        <v>239</v>
      </c>
      <c r="D112" s="1" t="s">
        <v>773</v>
      </c>
      <c r="E112" s="11">
        <v>6500</v>
      </c>
      <c r="F112" s="10"/>
      <c r="G112" s="162">
        <v>1177.6400000000001</v>
      </c>
      <c r="H112" s="5">
        <f t="shared" si="18"/>
        <v>0</v>
      </c>
      <c r="I112" s="102">
        <f t="shared" si="19"/>
        <v>1330.7332000000001</v>
      </c>
      <c r="J112" s="85">
        <f t="shared" si="20"/>
        <v>0</v>
      </c>
      <c r="K112" s="58">
        <v>15</v>
      </c>
      <c r="L112" s="4" t="s">
        <v>1</v>
      </c>
      <c r="M112" s="8">
        <f>(S112+P112)+(Q112/6)</f>
        <v>33.28</v>
      </c>
      <c r="N112" s="9">
        <v>32.174999999999997</v>
      </c>
      <c r="O112" s="2">
        <v>0.49</v>
      </c>
      <c r="P112" s="2">
        <v>1.43</v>
      </c>
      <c r="Q112" s="2">
        <v>0</v>
      </c>
      <c r="R112" s="2">
        <v>0</v>
      </c>
      <c r="S112" s="126">
        <f t="shared" si="21"/>
        <v>31.849999999999998</v>
      </c>
      <c r="T112" s="7" t="s">
        <v>78</v>
      </c>
      <c r="U112" s="1"/>
      <c r="W112" s="31">
        <v>36</v>
      </c>
      <c r="Y112" s="1" t="s">
        <v>330</v>
      </c>
      <c r="Z112" s="4" t="s">
        <v>432</v>
      </c>
      <c r="AA112" s="4" t="s">
        <v>436</v>
      </c>
      <c r="AB112" s="34" t="s">
        <v>454</v>
      </c>
      <c r="AC112" s="7" t="s">
        <v>577</v>
      </c>
      <c r="AD112" s="1">
        <v>11.25</v>
      </c>
      <c r="AE112" s="1">
        <v>11.25</v>
      </c>
      <c r="AF112" s="1">
        <v>7.5</v>
      </c>
      <c r="AJ112" s="1">
        <v>47</v>
      </c>
      <c r="AK112" s="1">
        <v>36</v>
      </c>
      <c r="AM112" s="50">
        <f t="shared" si="22"/>
        <v>1198.08</v>
      </c>
      <c r="AN112" s="46">
        <v>0.96499999999999997</v>
      </c>
      <c r="AO112" s="1">
        <v>0.157</v>
      </c>
      <c r="AQ112" s="1">
        <v>0.29699999999999999</v>
      </c>
      <c r="AU112" s="5"/>
      <c r="AW112" s="5"/>
    </row>
    <row r="113" spans="1:49" ht="12.75" x14ac:dyDescent="0.2">
      <c r="A113" s="45">
        <f>SUBTOTAL(3,$B$18:B113)</f>
        <v>96</v>
      </c>
      <c r="B113" s="12">
        <v>696244100530</v>
      </c>
      <c r="C113" s="171" t="s">
        <v>238</v>
      </c>
      <c r="D113" s="1" t="s">
        <v>774</v>
      </c>
      <c r="E113" s="11">
        <v>100</v>
      </c>
      <c r="F113" s="10"/>
      <c r="G113" s="162">
        <v>23.17</v>
      </c>
      <c r="H113" s="5">
        <f t="shared" si="18"/>
        <v>0</v>
      </c>
      <c r="I113" s="102">
        <f t="shared" si="19"/>
        <v>26.182100000000002</v>
      </c>
      <c r="J113" s="85">
        <f t="shared" si="20"/>
        <v>0</v>
      </c>
      <c r="K113" s="58">
        <v>15</v>
      </c>
      <c r="L113" s="4" t="s">
        <v>1</v>
      </c>
      <c r="M113" s="8">
        <f>(S113+P113)+(Q113/6)</f>
        <v>0.61599999999999999</v>
      </c>
      <c r="N113" s="9">
        <v>0.495</v>
      </c>
      <c r="O113" s="2">
        <v>0.49</v>
      </c>
      <c r="P113" s="2">
        <v>7.8E-2</v>
      </c>
      <c r="Q113" s="2">
        <v>0.22800000000000001</v>
      </c>
      <c r="R113" s="2">
        <v>0.01</v>
      </c>
      <c r="S113" s="126">
        <f t="shared" si="21"/>
        <v>0.5</v>
      </c>
      <c r="T113" s="7" t="s">
        <v>67</v>
      </c>
      <c r="U113" s="1">
        <v>6</v>
      </c>
      <c r="V113" s="7" t="s">
        <v>341</v>
      </c>
      <c r="W113" s="31">
        <v>864</v>
      </c>
      <c r="X113" s="31">
        <f>W113/U113</f>
        <v>144</v>
      </c>
      <c r="Y113" s="1" t="s">
        <v>332</v>
      </c>
      <c r="Z113" s="4" t="s">
        <v>432</v>
      </c>
      <c r="AA113" s="4" t="s">
        <v>436</v>
      </c>
      <c r="AB113" s="34" t="s">
        <v>454</v>
      </c>
      <c r="AC113" s="7" t="s">
        <v>577</v>
      </c>
      <c r="AD113" s="1">
        <v>1.5</v>
      </c>
      <c r="AE113" s="1">
        <v>3.5</v>
      </c>
      <c r="AF113" s="1">
        <v>4.75</v>
      </c>
      <c r="AG113" s="1">
        <v>7.375</v>
      </c>
      <c r="AH113" s="1">
        <v>5.375</v>
      </c>
      <c r="AI113" s="1">
        <v>5.375</v>
      </c>
      <c r="AJ113" s="1">
        <v>47</v>
      </c>
      <c r="AK113" s="1">
        <v>36</v>
      </c>
      <c r="AM113" s="50">
        <f t="shared" si="22"/>
        <v>532.22400000000005</v>
      </c>
      <c r="AN113" s="46">
        <v>0.96499999999999997</v>
      </c>
      <c r="AO113" s="1">
        <v>0.157</v>
      </c>
      <c r="AQ113" s="1">
        <v>0.29699999999999999</v>
      </c>
      <c r="AU113" s="5"/>
      <c r="AW113" s="5"/>
    </row>
    <row r="114" spans="1:49" ht="13.15" customHeight="1" x14ac:dyDescent="0.2">
      <c r="A114" s="45">
        <f>SUBTOTAL(3,$B$18:B114)</f>
        <v>97</v>
      </c>
      <c r="B114" s="12">
        <v>696244100479</v>
      </c>
      <c r="C114" s="171" t="s">
        <v>237</v>
      </c>
      <c r="D114" s="1" t="s">
        <v>1027</v>
      </c>
      <c r="E114" s="11">
        <v>620</v>
      </c>
      <c r="F114" s="10"/>
      <c r="G114" s="162">
        <v>131.27000000000001</v>
      </c>
      <c r="H114" s="5">
        <f t="shared" si="18"/>
        <v>0</v>
      </c>
      <c r="I114" s="102">
        <f t="shared" si="19"/>
        <v>148.33510000000001</v>
      </c>
      <c r="J114" s="85">
        <f t="shared" si="20"/>
        <v>0</v>
      </c>
      <c r="K114" s="58">
        <v>15</v>
      </c>
      <c r="L114" s="4" t="s">
        <v>1</v>
      </c>
      <c r="M114" s="8">
        <f>S114+P114</f>
        <v>3.3119999999999994</v>
      </c>
      <c r="N114" s="9">
        <v>3.069</v>
      </c>
      <c r="O114" s="2">
        <v>0.49</v>
      </c>
      <c r="P114" s="2">
        <v>0.26400000000000001</v>
      </c>
      <c r="Q114" s="2">
        <v>0.4</v>
      </c>
      <c r="R114" s="2">
        <v>0.01</v>
      </c>
      <c r="S114" s="126">
        <f t="shared" si="21"/>
        <v>3.0479999999999996</v>
      </c>
      <c r="T114" s="7" t="s">
        <v>70</v>
      </c>
      <c r="U114" s="1">
        <v>2</v>
      </c>
      <c r="V114" s="7" t="s">
        <v>342</v>
      </c>
      <c r="W114" s="31">
        <v>140</v>
      </c>
      <c r="X114" s="31">
        <f>W114/U114</f>
        <v>70</v>
      </c>
      <c r="Y114" s="1" t="s">
        <v>1005</v>
      </c>
      <c r="Z114" s="4" t="s">
        <v>432</v>
      </c>
      <c r="AA114" s="4" t="s">
        <v>436</v>
      </c>
      <c r="AB114" s="34" t="s">
        <v>454</v>
      </c>
      <c r="AC114" s="7" t="s">
        <v>577</v>
      </c>
      <c r="AD114" s="1">
        <v>7</v>
      </c>
      <c r="AE114" s="1">
        <v>6</v>
      </c>
      <c r="AF114" s="1">
        <v>3.5</v>
      </c>
      <c r="AG114" s="1">
        <v>12.5</v>
      </c>
      <c r="AH114" s="1">
        <v>7.5</v>
      </c>
      <c r="AI114" s="1">
        <v>4.375</v>
      </c>
      <c r="AJ114" s="1">
        <v>47</v>
      </c>
      <c r="AK114" s="1">
        <v>36</v>
      </c>
      <c r="AM114" s="50">
        <f t="shared" si="22"/>
        <v>463.67999999999989</v>
      </c>
      <c r="AN114" s="46">
        <v>0.96499999999999997</v>
      </c>
      <c r="AO114" s="1">
        <v>0.157</v>
      </c>
      <c r="AQ114" s="1">
        <v>0.29699999999999999</v>
      </c>
      <c r="AU114" s="5"/>
      <c r="AW114" s="5"/>
    </row>
    <row r="115" spans="1:49" ht="13.15" customHeight="1" x14ac:dyDescent="0.2">
      <c r="A115" s="45">
        <f>SUBTOTAL(3,$B$18:B115)</f>
        <v>98</v>
      </c>
      <c r="B115" s="12">
        <v>696244111253</v>
      </c>
      <c r="C115" s="171" t="s">
        <v>348</v>
      </c>
      <c r="D115" s="1" t="s">
        <v>775</v>
      </c>
      <c r="E115" s="11">
        <v>5000</v>
      </c>
      <c r="F115" s="10"/>
      <c r="G115" s="162">
        <v>1149</v>
      </c>
      <c r="H115" s="5">
        <f t="shared" si="18"/>
        <v>0</v>
      </c>
      <c r="I115" s="102">
        <f t="shared" si="19"/>
        <v>1298.3699999999999</v>
      </c>
      <c r="J115" s="85">
        <f t="shared" si="20"/>
        <v>0</v>
      </c>
      <c r="K115" s="58">
        <v>15</v>
      </c>
      <c r="L115" s="4" t="s">
        <v>1</v>
      </c>
      <c r="M115" s="8">
        <f>(S115+P115)+(Q115/6)</f>
        <v>29.81</v>
      </c>
      <c r="N115" s="9">
        <v>28.38</v>
      </c>
      <c r="O115" s="2">
        <v>0.56759999999999999</v>
      </c>
      <c r="P115" s="2">
        <v>1.43</v>
      </c>
      <c r="Q115" s="2">
        <v>0</v>
      </c>
      <c r="R115" s="2">
        <v>0</v>
      </c>
      <c r="S115" s="126">
        <f t="shared" si="21"/>
        <v>28.38</v>
      </c>
      <c r="T115" s="7" t="s">
        <v>78</v>
      </c>
      <c r="U115" s="1"/>
      <c r="W115" s="31">
        <v>36</v>
      </c>
      <c r="Y115" s="1" t="s">
        <v>330</v>
      </c>
      <c r="Z115" s="4" t="s">
        <v>432</v>
      </c>
      <c r="AA115" s="4" t="s">
        <v>436</v>
      </c>
      <c r="AB115" s="34" t="s">
        <v>474</v>
      </c>
      <c r="AC115" s="7" t="s">
        <v>577</v>
      </c>
      <c r="AD115" s="1">
        <v>11.25</v>
      </c>
      <c r="AE115" s="1">
        <v>11.25</v>
      </c>
      <c r="AF115" s="1">
        <v>7.5</v>
      </c>
      <c r="AJ115" s="1">
        <v>47</v>
      </c>
      <c r="AK115" s="1">
        <v>36</v>
      </c>
      <c r="AM115" s="50">
        <f t="shared" si="22"/>
        <v>1073.1599999999999</v>
      </c>
      <c r="AN115" s="46">
        <v>1.3069999999999999</v>
      </c>
      <c r="AO115" s="1">
        <v>0.157</v>
      </c>
      <c r="AQ115" s="1">
        <v>0.29699999999999999</v>
      </c>
      <c r="AU115" s="5"/>
      <c r="AW115" s="5"/>
    </row>
    <row r="116" spans="1:49" ht="12.75" x14ac:dyDescent="0.2">
      <c r="A116" s="45">
        <f>SUBTOTAL(3,$B$18:B116)</f>
        <v>99</v>
      </c>
      <c r="B116" s="12">
        <v>696244111277</v>
      </c>
      <c r="C116" s="171" t="s">
        <v>349</v>
      </c>
      <c r="D116" s="1" t="s">
        <v>776</v>
      </c>
      <c r="E116" s="11">
        <v>100</v>
      </c>
      <c r="F116" s="10"/>
      <c r="G116" s="162">
        <v>27.59</v>
      </c>
      <c r="H116" s="5">
        <f t="shared" si="18"/>
        <v>0</v>
      </c>
      <c r="I116" s="102">
        <f t="shared" si="19"/>
        <v>31.1767</v>
      </c>
      <c r="J116" s="85">
        <f t="shared" si="20"/>
        <v>0</v>
      </c>
      <c r="K116" s="58">
        <v>15</v>
      </c>
      <c r="L116" s="4" t="s">
        <v>1</v>
      </c>
      <c r="M116" s="8">
        <f>(S116+P116)+(Q116/6)</f>
        <v>0.69359999999999999</v>
      </c>
      <c r="N116" s="9">
        <v>0.495</v>
      </c>
      <c r="O116" s="2">
        <v>0.56759999999999999</v>
      </c>
      <c r="P116" s="2">
        <v>7.8E-2</v>
      </c>
      <c r="Q116" s="2">
        <v>0.22800000000000001</v>
      </c>
      <c r="R116" s="2">
        <v>0.01</v>
      </c>
      <c r="S116" s="126">
        <f t="shared" si="21"/>
        <v>0.5776</v>
      </c>
      <c r="T116" s="7" t="s">
        <v>67</v>
      </c>
      <c r="U116" s="1">
        <v>6</v>
      </c>
      <c r="V116" s="7" t="s">
        <v>341</v>
      </c>
      <c r="W116" s="31">
        <v>864</v>
      </c>
      <c r="X116" s="31">
        <f>W116/U116</f>
        <v>144</v>
      </c>
      <c r="Y116" s="1" t="s">
        <v>332</v>
      </c>
      <c r="Z116" s="4" t="s">
        <v>432</v>
      </c>
      <c r="AA116" s="4" t="s">
        <v>436</v>
      </c>
      <c r="AB116" s="34" t="s">
        <v>474</v>
      </c>
      <c r="AC116" s="7" t="s">
        <v>577</v>
      </c>
      <c r="AD116" s="1">
        <v>1.5</v>
      </c>
      <c r="AE116" s="1">
        <v>3.5</v>
      </c>
      <c r="AF116" s="1">
        <v>4.75</v>
      </c>
      <c r="AG116" s="1">
        <v>7.375</v>
      </c>
      <c r="AH116" s="1">
        <v>5.375</v>
      </c>
      <c r="AI116" s="1">
        <v>5.375</v>
      </c>
      <c r="AJ116" s="1">
        <v>47</v>
      </c>
      <c r="AK116" s="1">
        <v>36</v>
      </c>
      <c r="AM116" s="50">
        <f t="shared" si="22"/>
        <v>599.2704</v>
      </c>
      <c r="AN116" s="46">
        <v>1.3069999999999999</v>
      </c>
      <c r="AO116" s="1">
        <v>0.157</v>
      </c>
      <c r="AQ116" s="1">
        <v>0.29699999999999999</v>
      </c>
      <c r="AU116" s="5"/>
      <c r="AW116" s="5"/>
    </row>
    <row r="117" spans="1:49" ht="13.15" customHeight="1" x14ac:dyDescent="0.2">
      <c r="A117" s="45">
        <f>SUBTOTAL(3,$B$18:B117)</f>
        <v>100</v>
      </c>
      <c r="B117" s="12">
        <v>696244111291</v>
      </c>
      <c r="C117" s="171" t="s">
        <v>350</v>
      </c>
      <c r="D117" s="1" t="s">
        <v>1028</v>
      </c>
      <c r="E117" s="11">
        <v>548</v>
      </c>
      <c r="F117" s="10"/>
      <c r="G117" s="162">
        <v>131.27000000000001</v>
      </c>
      <c r="H117" s="5">
        <f t="shared" si="18"/>
        <v>0</v>
      </c>
      <c r="I117" s="102">
        <f t="shared" si="19"/>
        <v>148.33510000000001</v>
      </c>
      <c r="J117" s="85">
        <f t="shared" si="20"/>
        <v>0</v>
      </c>
      <c r="K117" s="58">
        <v>15</v>
      </c>
      <c r="L117" s="4" t="s">
        <v>1</v>
      </c>
      <c r="M117" s="8">
        <f>S117+P117</f>
        <v>3.3844479999999999</v>
      </c>
      <c r="N117" s="9">
        <v>3.1103999999999998</v>
      </c>
      <c r="O117" s="2">
        <v>0.56759999999999999</v>
      </c>
      <c r="P117" s="2">
        <v>0.26400000000000001</v>
      </c>
      <c r="Q117" s="2">
        <v>0.4</v>
      </c>
      <c r="R117" s="2">
        <v>0.01</v>
      </c>
      <c r="S117" s="126">
        <f t="shared" si="21"/>
        <v>3.1204479999999997</v>
      </c>
      <c r="T117" s="7" t="s">
        <v>70</v>
      </c>
      <c r="U117" s="1">
        <v>2</v>
      </c>
      <c r="V117" s="7" t="s">
        <v>342</v>
      </c>
      <c r="W117" s="31">
        <v>140</v>
      </c>
      <c r="X117" s="31">
        <f>W117/U117</f>
        <v>70</v>
      </c>
      <c r="Y117" s="1" t="s">
        <v>1005</v>
      </c>
      <c r="Z117" s="4" t="s">
        <v>432</v>
      </c>
      <c r="AA117" s="4" t="s">
        <v>436</v>
      </c>
      <c r="AB117" s="34" t="s">
        <v>474</v>
      </c>
      <c r="AC117" s="7" t="s">
        <v>577</v>
      </c>
      <c r="AD117" s="1">
        <v>7</v>
      </c>
      <c r="AE117" s="1">
        <v>6</v>
      </c>
      <c r="AF117" s="1">
        <v>3.5</v>
      </c>
      <c r="AG117" s="1">
        <v>12.5</v>
      </c>
      <c r="AH117" s="1">
        <v>7.5</v>
      </c>
      <c r="AI117" s="1">
        <v>4.375</v>
      </c>
      <c r="AJ117" s="1">
        <v>47</v>
      </c>
      <c r="AK117" s="1">
        <v>36</v>
      </c>
      <c r="AM117" s="50">
        <f t="shared" si="22"/>
        <v>473.82272</v>
      </c>
      <c r="AN117" s="46">
        <v>1.3069999999999999</v>
      </c>
      <c r="AO117" s="1">
        <v>0.157</v>
      </c>
      <c r="AQ117" s="1">
        <v>0.29699999999999999</v>
      </c>
      <c r="AU117" s="5"/>
      <c r="AW117" s="5"/>
    </row>
    <row r="118" spans="1:49" ht="14.45" customHeight="1" x14ac:dyDescent="0.2">
      <c r="A118" s="45">
        <f>SUBTOTAL(3,$B$18:B118)</f>
        <v>101</v>
      </c>
      <c r="B118" s="12">
        <v>696244100417</v>
      </c>
      <c r="C118" s="171" t="s">
        <v>236</v>
      </c>
      <c r="D118" s="1" t="s">
        <v>777</v>
      </c>
      <c r="E118" s="11">
        <v>5000</v>
      </c>
      <c r="F118" s="10"/>
      <c r="G118" s="162">
        <v>1186.98</v>
      </c>
      <c r="H118" s="5">
        <f t="shared" si="18"/>
        <v>0</v>
      </c>
      <c r="I118" s="102">
        <f t="shared" si="19"/>
        <v>1341.2873999999999</v>
      </c>
      <c r="J118" s="85">
        <f t="shared" si="20"/>
        <v>0</v>
      </c>
      <c r="K118" s="58">
        <v>25</v>
      </c>
      <c r="L118" s="4" t="s">
        <v>1</v>
      </c>
      <c r="M118" s="8">
        <f>S118+P118</f>
        <v>32.53</v>
      </c>
      <c r="N118" s="9">
        <v>31.020000000000003</v>
      </c>
      <c r="O118" s="2">
        <v>0.622</v>
      </c>
      <c r="P118" s="2">
        <v>1.43</v>
      </c>
      <c r="Q118" s="2">
        <v>0</v>
      </c>
      <c r="R118" s="2">
        <v>0</v>
      </c>
      <c r="S118" s="126">
        <f t="shared" si="21"/>
        <v>31.099999999999998</v>
      </c>
      <c r="T118" s="7" t="s">
        <v>78</v>
      </c>
      <c r="U118" s="1"/>
      <c r="W118" s="31">
        <v>36</v>
      </c>
      <c r="Y118" s="1" t="s">
        <v>330</v>
      </c>
      <c r="Z118" s="4" t="s">
        <v>432</v>
      </c>
      <c r="AA118" s="4" t="s">
        <v>436</v>
      </c>
      <c r="AB118" s="7" t="s">
        <v>456</v>
      </c>
      <c r="AC118" s="7" t="s">
        <v>575</v>
      </c>
      <c r="AD118" s="1">
        <v>11.25</v>
      </c>
      <c r="AE118" s="1">
        <v>11.25</v>
      </c>
      <c r="AF118" s="1">
        <v>7.5</v>
      </c>
      <c r="AJ118" s="1">
        <v>47</v>
      </c>
      <c r="AK118" s="1">
        <v>36</v>
      </c>
      <c r="AM118" s="50">
        <f t="shared" si="22"/>
        <v>1171.08</v>
      </c>
      <c r="AN118" s="46">
        <v>0.96499999999999997</v>
      </c>
      <c r="AO118" s="1">
        <v>0.17599999999999999</v>
      </c>
      <c r="AQ118" s="1">
        <v>0.32900000000000001</v>
      </c>
      <c r="AU118" s="5"/>
      <c r="AW118" s="5"/>
    </row>
    <row r="119" spans="1:49" ht="12.75" x14ac:dyDescent="0.2">
      <c r="A119" s="45">
        <f>SUBTOTAL(3,$B$18:B119)</f>
        <v>102</v>
      </c>
      <c r="B119" s="12">
        <v>696244100653</v>
      </c>
      <c r="C119" s="171" t="s">
        <v>235</v>
      </c>
      <c r="D119" s="1" t="s">
        <v>778</v>
      </c>
      <c r="E119" s="11">
        <v>100</v>
      </c>
      <c r="F119" s="10"/>
      <c r="G119" s="162">
        <v>25.21</v>
      </c>
      <c r="H119" s="5">
        <f t="shared" si="18"/>
        <v>0</v>
      </c>
      <c r="I119" s="102">
        <f t="shared" si="19"/>
        <v>28.487300000000001</v>
      </c>
      <c r="J119" s="85">
        <f t="shared" si="20"/>
        <v>0</v>
      </c>
      <c r="K119" s="58">
        <v>25</v>
      </c>
      <c r="L119" s="4" t="s">
        <v>1</v>
      </c>
      <c r="M119" s="8">
        <f>S119+P119</f>
        <v>0.71</v>
      </c>
      <c r="N119" s="9">
        <v>0.62040000000000006</v>
      </c>
      <c r="O119" s="2">
        <v>0.622</v>
      </c>
      <c r="P119" s="2">
        <v>7.8E-2</v>
      </c>
      <c r="Q119" s="2">
        <v>0.22800000000000001</v>
      </c>
      <c r="R119" s="2">
        <v>0.01</v>
      </c>
      <c r="S119" s="126">
        <f t="shared" si="21"/>
        <v>0.63200000000000001</v>
      </c>
      <c r="T119" s="7" t="s">
        <v>67</v>
      </c>
      <c r="U119" s="1">
        <v>6</v>
      </c>
      <c r="V119" s="7" t="s">
        <v>341</v>
      </c>
      <c r="W119" s="31">
        <v>864</v>
      </c>
      <c r="X119" s="31">
        <f>W119/U119</f>
        <v>144</v>
      </c>
      <c r="Y119" s="1" t="s">
        <v>332</v>
      </c>
      <c r="Z119" s="4" t="s">
        <v>432</v>
      </c>
      <c r="AA119" s="4" t="s">
        <v>436</v>
      </c>
      <c r="AB119" s="7" t="s">
        <v>456</v>
      </c>
      <c r="AC119" s="7" t="s">
        <v>575</v>
      </c>
      <c r="AD119" s="1">
        <v>1.5</v>
      </c>
      <c r="AE119" s="1">
        <v>3.5</v>
      </c>
      <c r="AF119" s="1">
        <v>4.75</v>
      </c>
      <c r="AG119" s="1">
        <v>7.375</v>
      </c>
      <c r="AH119" s="1">
        <v>5.375</v>
      </c>
      <c r="AI119" s="1">
        <v>5.375</v>
      </c>
      <c r="AJ119" s="1">
        <v>47</v>
      </c>
      <c r="AK119" s="1">
        <v>36</v>
      </c>
      <c r="AM119" s="50">
        <f t="shared" si="22"/>
        <v>613.43999999999994</v>
      </c>
      <c r="AN119" s="46">
        <v>0.96499999999999997</v>
      </c>
      <c r="AO119" s="1">
        <v>0.17599999999999999</v>
      </c>
      <c r="AQ119" s="1">
        <v>0.32900000000000001</v>
      </c>
      <c r="AU119" s="5"/>
      <c r="AW119" s="5"/>
    </row>
    <row r="120" spans="1:49" ht="14.45" customHeight="1" x14ac:dyDescent="0.2">
      <c r="A120" s="45">
        <f>SUBTOTAL(3,$B$18:B120)</f>
        <v>103</v>
      </c>
      <c r="B120" s="12">
        <v>696244100677</v>
      </c>
      <c r="C120" s="171" t="s">
        <v>234</v>
      </c>
      <c r="D120" s="1" t="s">
        <v>1029</v>
      </c>
      <c r="E120" s="11">
        <v>545</v>
      </c>
      <c r="F120" s="10"/>
      <c r="G120" s="162">
        <v>125.04</v>
      </c>
      <c r="H120" s="5">
        <f t="shared" si="18"/>
        <v>0</v>
      </c>
      <c r="I120" s="102">
        <f t="shared" si="19"/>
        <v>141.29520000000002</v>
      </c>
      <c r="J120" s="85">
        <f t="shared" si="20"/>
        <v>0</v>
      </c>
      <c r="K120" s="58">
        <v>25</v>
      </c>
      <c r="L120" s="4" t="s">
        <v>1</v>
      </c>
      <c r="M120" s="8">
        <f>S120+P120</f>
        <v>3.6638999999999999</v>
      </c>
      <c r="N120" s="9">
        <v>3.3811800000000001</v>
      </c>
      <c r="O120" s="2">
        <v>0.622</v>
      </c>
      <c r="P120" s="2">
        <v>0.26400000000000001</v>
      </c>
      <c r="Q120" s="2">
        <v>0.4</v>
      </c>
      <c r="R120" s="2">
        <v>0.01</v>
      </c>
      <c r="S120" s="126">
        <f t="shared" si="21"/>
        <v>3.3998999999999997</v>
      </c>
      <c r="T120" s="7" t="s">
        <v>70</v>
      </c>
      <c r="U120" s="1">
        <v>2</v>
      </c>
      <c r="V120" s="7" t="s">
        <v>342</v>
      </c>
      <c r="W120" s="31">
        <v>140</v>
      </c>
      <c r="X120" s="31">
        <f>W120/U120</f>
        <v>70</v>
      </c>
      <c r="Y120" s="1" t="s">
        <v>1005</v>
      </c>
      <c r="Z120" s="4" t="s">
        <v>432</v>
      </c>
      <c r="AA120" s="4" t="s">
        <v>436</v>
      </c>
      <c r="AB120" s="7" t="s">
        <v>456</v>
      </c>
      <c r="AC120" s="7" t="s">
        <v>575</v>
      </c>
      <c r="AD120" s="1">
        <v>7</v>
      </c>
      <c r="AE120" s="1">
        <v>6</v>
      </c>
      <c r="AF120" s="1">
        <v>3.5</v>
      </c>
      <c r="AG120" s="1">
        <v>12.5</v>
      </c>
      <c r="AH120" s="1">
        <v>7.5</v>
      </c>
      <c r="AI120" s="1">
        <v>4.375</v>
      </c>
      <c r="AJ120" s="1">
        <v>47</v>
      </c>
      <c r="AK120" s="1">
        <v>36</v>
      </c>
      <c r="AM120" s="50">
        <f t="shared" si="22"/>
        <v>512.94600000000003</v>
      </c>
      <c r="AN120" s="46">
        <v>0.96499999999999997</v>
      </c>
      <c r="AO120" s="1">
        <v>0.17599999999999999</v>
      </c>
      <c r="AQ120" s="1">
        <v>0.32900000000000001</v>
      </c>
      <c r="AU120" s="5"/>
      <c r="AW120" s="5"/>
    </row>
    <row r="121" spans="1:49" ht="14.45" customHeight="1" x14ac:dyDescent="0.2">
      <c r="A121" s="45">
        <f>SUBTOTAL(3,$B$18:B121)</f>
        <v>104</v>
      </c>
      <c r="B121" s="12">
        <v>696244100424</v>
      </c>
      <c r="C121" s="171" t="s">
        <v>233</v>
      </c>
      <c r="D121" s="1" t="s">
        <v>779</v>
      </c>
      <c r="E121" s="11">
        <v>3700</v>
      </c>
      <c r="F121" s="10"/>
      <c r="G121" s="162">
        <v>1021.26</v>
      </c>
      <c r="H121" s="5">
        <f t="shared" si="18"/>
        <v>0</v>
      </c>
      <c r="I121" s="102">
        <f t="shared" si="19"/>
        <v>1154.0237999999999</v>
      </c>
      <c r="J121" s="85">
        <f t="shared" si="20"/>
        <v>0</v>
      </c>
      <c r="K121" s="58">
        <v>25</v>
      </c>
      <c r="L121" s="4" t="s">
        <v>1</v>
      </c>
      <c r="M121" s="8">
        <f>S121+P121</f>
        <v>31.769999999999996</v>
      </c>
      <c r="N121" s="9">
        <v>30.280800000000006</v>
      </c>
      <c r="O121" s="2">
        <v>0.82</v>
      </c>
      <c r="P121" s="2">
        <v>1.43</v>
      </c>
      <c r="Q121" s="2">
        <v>0</v>
      </c>
      <c r="R121" s="2">
        <v>0</v>
      </c>
      <c r="S121" s="126">
        <f t="shared" si="21"/>
        <v>30.339999999999996</v>
      </c>
      <c r="T121" s="7" t="s">
        <v>78</v>
      </c>
      <c r="U121" s="1"/>
      <c r="W121" s="31">
        <v>36</v>
      </c>
      <c r="Y121" s="1" t="s">
        <v>330</v>
      </c>
      <c r="Z121" s="4" t="s">
        <v>432</v>
      </c>
      <c r="AA121" s="4" t="s">
        <v>436</v>
      </c>
      <c r="AB121" s="7" t="s">
        <v>458</v>
      </c>
      <c r="AC121" s="7" t="s">
        <v>575</v>
      </c>
      <c r="AD121" s="1">
        <v>11.25</v>
      </c>
      <c r="AE121" s="1">
        <v>11.25</v>
      </c>
      <c r="AF121" s="1">
        <v>7.5</v>
      </c>
      <c r="AJ121" s="1">
        <v>47</v>
      </c>
      <c r="AK121" s="1">
        <v>36</v>
      </c>
      <c r="AM121" s="50">
        <f t="shared" si="22"/>
        <v>1143.7199999999998</v>
      </c>
      <c r="AN121" s="46">
        <v>1.3069999999999999</v>
      </c>
      <c r="AO121" s="1">
        <v>0.17599999999999999</v>
      </c>
      <c r="AQ121" s="1">
        <v>0.32900000000000001</v>
      </c>
      <c r="AU121" s="5"/>
      <c r="AW121" s="5"/>
    </row>
    <row r="122" spans="1:49" ht="12.75" x14ac:dyDescent="0.2">
      <c r="A122" s="45">
        <f>SUBTOTAL(3,$B$18:B122)</f>
        <v>105</v>
      </c>
      <c r="B122" s="12">
        <v>696244100547</v>
      </c>
      <c r="C122" s="171" t="s">
        <v>232</v>
      </c>
      <c r="D122" s="1" t="s">
        <v>780</v>
      </c>
      <c r="E122" s="11">
        <v>100</v>
      </c>
      <c r="F122" s="10"/>
      <c r="G122" s="162">
        <v>32.26</v>
      </c>
      <c r="H122" s="5">
        <f t="shared" si="18"/>
        <v>0</v>
      </c>
      <c r="I122" s="102">
        <f t="shared" si="19"/>
        <v>36.453800000000001</v>
      </c>
      <c r="J122" s="85">
        <f t="shared" si="20"/>
        <v>0</v>
      </c>
      <c r="K122" s="58">
        <v>25</v>
      </c>
      <c r="L122" s="4" t="s">
        <v>1</v>
      </c>
      <c r="M122" s="8">
        <f>(S122+P122)+(Q122/6)</f>
        <v>0.94599999999999984</v>
      </c>
      <c r="N122" s="9">
        <v>0.81840000000000002</v>
      </c>
      <c r="O122" s="2">
        <v>0.82</v>
      </c>
      <c r="P122" s="2">
        <v>7.8E-2</v>
      </c>
      <c r="Q122" s="2">
        <v>0.22800000000000001</v>
      </c>
      <c r="R122" s="2">
        <v>0.01</v>
      </c>
      <c r="S122" s="126">
        <f t="shared" si="21"/>
        <v>0.82999999999999985</v>
      </c>
      <c r="T122" s="7" t="s">
        <v>67</v>
      </c>
      <c r="U122" s="1">
        <v>6</v>
      </c>
      <c r="V122" s="7" t="s">
        <v>341</v>
      </c>
      <c r="W122" s="31">
        <v>864</v>
      </c>
      <c r="X122" s="31">
        <f>W122/U122</f>
        <v>144</v>
      </c>
      <c r="Y122" s="1" t="s">
        <v>332</v>
      </c>
      <c r="Z122" s="4" t="s">
        <v>432</v>
      </c>
      <c r="AA122" s="4" t="s">
        <v>436</v>
      </c>
      <c r="AB122" s="7" t="s">
        <v>458</v>
      </c>
      <c r="AC122" s="7" t="s">
        <v>575</v>
      </c>
      <c r="AD122" s="1">
        <v>1.5</v>
      </c>
      <c r="AE122" s="1">
        <v>3.5</v>
      </c>
      <c r="AF122" s="1">
        <v>4.75</v>
      </c>
      <c r="AG122" s="1">
        <v>7.375</v>
      </c>
      <c r="AH122" s="1">
        <v>5.375</v>
      </c>
      <c r="AI122" s="1">
        <v>5.375</v>
      </c>
      <c r="AJ122" s="1">
        <v>47</v>
      </c>
      <c r="AK122" s="1">
        <v>36</v>
      </c>
      <c r="AM122" s="50">
        <f t="shared" si="22"/>
        <v>817.34399999999982</v>
      </c>
      <c r="AN122" s="46">
        <v>1.3069999999999999</v>
      </c>
      <c r="AO122" s="1">
        <v>0.17599999999999999</v>
      </c>
      <c r="AQ122" s="1">
        <v>0.32900000000000001</v>
      </c>
      <c r="AU122" s="5"/>
      <c r="AW122" s="5"/>
    </row>
    <row r="123" spans="1:49" ht="13.15" customHeight="1" x14ac:dyDescent="0.2">
      <c r="A123" s="45">
        <f>SUBTOTAL(3,$B$18:B123)</f>
        <v>106</v>
      </c>
      <c r="B123" s="12">
        <v>696244100486</v>
      </c>
      <c r="C123" s="171" t="s">
        <v>231</v>
      </c>
      <c r="D123" s="1" t="s">
        <v>1030</v>
      </c>
      <c r="E123" s="11">
        <v>460</v>
      </c>
      <c r="F123" s="10"/>
      <c r="G123" s="162">
        <v>131.27000000000001</v>
      </c>
      <c r="H123" s="5">
        <f t="shared" si="18"/>
        <v>0</v>
      </c>
      <c r="I123" s="102">
        <f t="shared" si="19"/>
        <v>148.33510000000001</v>
      </c>
      <c r="J123" s="85">
        <f t="shared" si="20"/>
        <v>0</v>
      </c>
      <c r="K123" s="58">
        <v>25</v>
      </c>
      <c r="L123" s="4" t="s">
        <v>1</v>
      </c>
      <c r="M123" s="8">
        <f>S123+P123</f>
        <v>4.0459999999999994</v>
      </c>
      <c r="N123" s="9">
        <v>3.7646400000000004</v>
      </c>
      <c r="O123" s="2">
        <v>0.82</v>
      </c>
      <c r="P123" s="2">
        <v>0.26400000000000001</v>
      </c>
      <c r="Q123" s="2">
        <v>0.4</v>
      </c>
      <c r="R123" s="2">
        <v>0.01</v>
      </c>
      <c r="S123" s="126">
        <f t="shared" si="21"/>
        <v>3.7819999999999991</v>
      </c>
      <c r="T123" s="7" t="s">
        <v>70</v>
      </c>
      <c r="U123" s="1">
        <v>2</v>
      </c>
      <c r="V123" s="7" t="s">
        <v>342</v>
      </c>
      <c r="W123" s="31">
        <v>140</v>
      </c>
      <c r="X123" s="31">
        <f>W123/U123</f>
        <v>70</v>
      </c>
      <c r="Y123" s="1" t="s">
        <v>1005</v>
      </c>
      <c r="Z123" s="4" t="s">
        <v>432</v>
      </c>
      <c r="AA123" s="4" t="s">
        <v>436</v>
      </c>
      <c r="AB123" s="7" t="s">
        <v>458</v>
      </c>
      <c r="AC123" s="7" t="s">
        <v>575</v>
      </c>
      <c r="AD123" s="1">
        <v>7</v>
      </c>
      <c r="AE123" s="1">
        <v>6</v>
      </c>
      <c r="AF123" s="1">
        <v>3.5</v>
      </c>
      <c r="AG123" s="1">
        <v>12.5</v>
      </c>
      <c r="AH123" s="1">
        <v>7.5</v>
      </c>
      <c r="AI123" s="1">
        <v>4.375</v>
      </c>
      <c r="AJ123" s="1">
        <v>47</v>
      </c>
      <c r="AK123" s="1">
        <v>36</v>
      </c>
      <c r="AM123" s="50">
        <f t="shared" si="22"/>
        <v>566.43999999999994</v>
      </c>
      <c r="AN123" s="46">
        <v>1.3069999999999999</v>
      </c>
      <c r="AO123" s="1">
        <v>0.17599999999999999</v>
      </c>
      <c r="AQ123" s="1">
        <v>0.32900000000000001</v>
      </c>
      <c r="AU123" s="5"/>
      <c r="AW123" s="5"/>
    </row>
    <row r="124" spans="1:49" ht="14.45" customHeight="1" x14ac:dyDescent="0.2">
      <c r="A124" s="45">
        <f>SUBTOTAL(3,$B$18:B124)</f>
        <v>107</v>
      </c>
      <c r="B124" s="12">
        <v>696244100431</v>
      </c>
      <c r="C124" s="171" t="s">
        <v>230</v>
      </c>
      <c r="D124" s="1" t="s">
        <v>781</v>
      </c>
      <c r="E124" s="11">
        <v>2200</v>
      </c>
      <c r="F124" s="10"/>
      <c r="G124" s="162">
        <v>725.71</v>
      </c>
      <c r="H124" s="5">
        <f t="shared" si="18"/>
        <v>0</v>
      </c>
      <c r="I124" s="102">
        <f t="shared" si="19"/>
        <v>820.05230000000006</v>
      </c>
      <c r="J124" s="85">
        <f t="shared" si="20"/>
        <v>0</v>
      </c>
      <c r="K124" s="58">
        <v>25</v>
      </c>
      <c r="L124" s="4" t="s">
        <v>1</v>
      </c>
      <c r="M124" s="8">
        <f>S124+P124</f>
        <v>29.15</v>
      </c>
      <c r="N124" s="9">
        <v>27.878400000000003</v>
      </c>
      <c r="O124" s="2">
        <v>1.26</v>
      </c>
      <c r="P124" s="2">
        <v>1.43</v>
      </c>
      <c r="Q124" s="2">
        <v>0</v>
      </c>
      <c r="R124" s="2">
        <v>0</v>
      </c>
      <c r="S124" s="126">
        <f t="shared" si="21"/>
        <v>27.72</v>
      </c>
      <c r="T124" s="7" t="s">
        <v>78</v>
      </c>
      <c r="W124" s="31">
        <v>36</v>
      </c>
      <c r="Y124" s="1" t="s">
        <v>330</v>
      </c>
      <c r="Z124" s="4" t="s">
        <v>432</v>
      </c>
      <c r="AA124" s="4" t="s">
        <v>436</v>
      </c>
      <c r="AB124" s="34" t="s">
        <v>462</v>
      </c>
      <c r="AC124" s="7" t="s">
        <v>575</v>
      </c>
      <c r="AD124" s="1">
        <v>11.25</v>
      </c>
      <c r="AE124" s="1">
        <v>11.25</v>
      </c>
      <c r="AF124" s="1">
        <v>7.5</v>
      </c>
      <c r="AJ124" s="1">
        <v>47</v>
      </c>
      <c r="AK124" s="1">
        <v>36</v>
      </c>
      <c r="AM124" s="50">
        <f t="shared" si="22"/>
        <v>1049.3999999999999</v>
      </c>
      <c r="AN124" s="46">
        <v>1.6140000000000001</v>
      </c>
      <c r="AO124" s="1">
        <v>0.19700000000000001</v>
      </c>
      <c r="AQ124" s="1">
        <v>0.371</v>
      </c>
      <c r="AU124" s="5"/>
      <c r="AW124" s="5"/>
    </row>
    <row r="125" spans="1:49" ht="13.15" customHeight="1" x14ac:dyDescent="0.2">
      <c r="A125" s="45">
        <f>SUBTOTAL(3,$B$18:B125)</f>
        <v>108</v>
      </c>
      <c r="B125" s="12">
        <v>696244100554</v>
      </c>
      <c r="C125" s="171" t="s">
        <v>229</v>
      </c>
      <c r="D125" s="1" t="s">
        <v>782</v>
      </c>
      <c r="E125" s="11">
        <v>100</v>
      </c>
      <c r="F125" s="10"/>
      <c r="G125" s="162">
        <v>48.28</v>
      </c>
      <c r="H125" s="5">
        <f t="shared" si="18"/>
        <v>0</v>
      </c>
      <c r="I125" s="102">
        <f t="shared" si="19"/>
        <v>54.556400000000004</v>
      </c>
      <c r="J125" s="85">
        <f t="shared" si="20"/>
        <v>0</v>
      </c>
      <c r="K125" s="58">
        <v>25</v>
      </c>
      <c r="L125" s="4" t="s">
        <v>1</v>
      </c>
      <c r="M125" s="8">
        <f>(S125+P125)+(Q125/6)</f>
        <v>1.4036666666666668</v>
      </c>
      <c r="N125" s="9">
        <v>1.2672000000000003</v>
      </c>
      <c r="O125" s="2">
        <v>1.26</v>
      </c>
      <c r="P125" s="2">
        <v>8.5999999999999993E-2</v>
      </c>
      <c r="Q125" s="2">
        <v>0.28599999999999998</v>
      </c>
      <c r="R125" s="2">
        <v>0.01</v>
      </c>
      <c r="S125" s="126">
        <f t="shared" si="21"/>
        <v>1.27</v>
      </c>
      <c r="T125" s="7" t="s">
        <v>81</v>
      </c>
      <c r="U125" s="63">
        <v>6</v>
      </c>
      <c r="V125" s="7" t="s">
        <v>340</v>
      </c>
      <c r="W125" s="31">
        <v>648</v>
      </c>
      <c r="X125" s="31">
        <f>W125/U125</f>
        <v>108</v>
      </c>
      <c r="Y125" s="1" t="s">
        <v>333</v>
      </c>
      <c r="Z125" s="4" t="s">
        <v>432</v>
      </c>
      <c r="AA125" s="4" t="s">
        <v>436</v>
      </c>
      <c r="AB125" s="34" t="s">
        <v>462</v>
      </c>
      <c r="AC125" s="7" t="s">
        <v>575</v>
      </c>
      <c r="AD125" s="1">
        <v>2.5</v>
      </c>
      <c r="AE125" s="1">
        <v>3.5</v>
      </c>
      <c r="AF125" s="1">
        <v>4.75</v>
      </c>
      <c r="AG125" s="1">
        <v>7.375</v>
      </c>
      <c r="AH125" s="1">
        <v>5.375</v>
      </c>
      <c r="AI125" s="1">
        <v>7.5</v>
      </c>
      <c r="AJ125" s="1">
        <v>47</v>
      </c>
      <c r="AK125" s="1">
        <v>36</v>
      </c>
      <c r="AM125" s="50">
        <f t="shared" si="22"/>
        <v>909.57600000000014</v>
      </c>
      <c r="AN125" s="46">
        <v>1.6140000000000001</v>
      </c>
      <c r="AO125" s="1">
        <v>0.19700000000000001</v>
      </c>
      <c r="AQ125" s="1">
        <v>0.371</v>
      </c>
      <c r="AU125" s="5"/>
      <c r="AW125" s="5"/>
    </row>
    <row r="126" spans="1:49" ht="13.15" customHeight="1" x14ac:dyDescent="0.2">
      <c r="A126" s="45">
        <f>SUBTOTAL(3,$B$18:B126)</f>
        <v>109</v>
      </c>
      <c r="B126" s="12">
        <v>696244100493</v>
      </c>
      <c r="C126" s="171" t="s">
        <v>228</v>
      </c>
      <c r="D126" s="1" t="s">
        <v>1031</v>
      </c>
      <c r="E126" s="11">
        <v>295</v>
      </c>
      <c r="F126" s="10"/>
      <c r="G126" s="162">
        <v>131.27000000000001</v>
      </c>
      <c r="H126" s="5">
        <f t="shared" si="18"/>
        <v>0</v>
      </c>
      <c r="I126" s="102">
        <f t="shared" si="19"/>
        <v>148.33510000000001</v>
      </c>
      <c r="J126" s="85">
        <f t="shared" si="20"/>
        <v>0</v>
      </c>
      <c r="K126" s="58">
        <v>25</v>
      </c>
      <c r="L126" s="4" t="s">
        <v>1</v>
      </c>
      <c r="M126" s="8">
        <f>S126+P126</f>
        <v>3.9909999999999997</v>
      </c>
      <c r="N126" s="9">
        <v>3.7382400000000002</v>
      </c>
      <c r="O126" s="2">
        <v>1.26</v>
      </c>
      <c r="P126" s="2">
        <v>0.26400000000000001</v>
      </c>
      <c r="Q126" s="2">
        <v>0.4</v>
      </c>
      <c r="R126" s="2">
        <v>0.01</v>
      </c>
      <c r="S126" s="126">
        <f t="shared" si="21"/>
        <v>3.7269999999999999</v>
      </c>
      <c r="T126" s="7" t="s">
        <v>70</v>
      </c>
      <c r="U126" s="63">
        <v>2</v>
      </c>
      <c r="V126" s="7" t="s">
        <v>342</v>
      </c>
      <c r="W126" s="31">
        <v>140</v>
      </c>
      <c r="X126" s="31">
        <f>W126/U126</f>
        <v>70</v>
      </c>
      <c r="Y126" s="1" t="s">
        <v>1005</v>
      </c>
      <c r="Z126" s="4" t="s">
        <v>432</v>
      </c>
      <c r="AA126" s="4" t="s">
        <v>436</v>
      </c>
      <c r="AB126" s="34" t="s">
        <v>462</v>
      </c>
      <c r="AC126" s="7" t="s">
        <v>575</v>
      </c>
      <c r="AD126" s="1">
        <v>7</v>
      </c>
      <c r="AE126" s="1">
        <v>6</v>
      </c>
      <c r="AF126" s="1">
        <v>3.5</v>
      </c>
      <c r="AG126" s="1">
        <v>12.5</v>
      </c>
      <c r="AH126" s="1">
        <v>7.5</v>
      </c>
      <c r="AI126" s="1">
        <v>4.375</v>
      </c>
      <c r="AJ126" s="1">
        <v>47</v>
      </c>
      <c r="AK126" s="1">
        <v>36</v>
      </c>
      <c r="AM126" s="50">
        <f t="shared" si="22"/>
        <v>558.74</v>
      </c>
      <c r="AN126" s="46">
        <v>1.6140000000000001</v>
      </c>
      <c r="AO126" s="1">
        <v>0.19700000000000001</v>
      </c>
      <c r="AQ126" s="1">
        <v>0.371</v>
      </c>
      <c r="AU126" s="5"/>
      <c r="AW126" s="5"/>
    </row>
    <row r="127" spans="1:49" ht="14.45" customHeight="1" x14ac:dyDescent="0.2">
      <c r="A127" s="45">
        <f>SUBTOTAL(3,$B$18:B127)</f>
        <v>110</v>
      </c>
      <c r="B127" s="12">
        <v>696244100448</v>
      </c>
      <c r="C127" s="171" t="s">
        <v>227</v>
      </c>
      <c r="D127" s="1" t="s">
        <v>783</v>
      </c>
      <c r="E127" s="11">
        <v>2000</v>
      </c>
      <c r="F127" s="10"/>
      <c r="G127" s="162">
        <v>846.15</v>
      </c>
      <c r="H127" s="5">
        <f t="shared" si="18"/>
        <v>0</v>
      </c>
      <c r="I127" s="102">
        <f t="shared" si="19"/>
        <v>956.14949999999999</v>
      </c>
      <c r="J127" s="85">
        <f t="shared" si="20"/>
        <v>0</v>
      </c>
      <c r="K127" s="58">
        <v>25</v>
      </c>
      <c r="L127" s="4" t="s">
        <v>1</v>
      </c>
      <c r="M127" s="8">
        <f>S127+P127</f>
        <v>29.429999999999996</v>
      </c>
      <c r="N127" s="9">
        <v>27.94</v>
      </c>
      <c r="O127" s="2">
        <v>1.4</v>
      </c>
      <c r="P127" s="2">
        <v>1.43</v>
      </c>
      <c r="Q127" s="2">
        <v>0</v>
      </c>
      <c r="R127" s="2">
        <v>0</v>
      </c>
      <c r="S127" s="126">
        <f t="shared" si="21"/>
        <v>27.999999999999996</v>
      </c>
      <c r="T127" s="7" t="s">
        <v>78</v>
      </c>
      <c r="U127" s="1"/>
      <c r="W127" s="31">
        <v>36</v>
      </c>
      <c r="Y127" s="1" t="s">
        <v>330</v>
      </c>
      <c r="Z127" s="4" t="s">
        <v>432</v>
      </c>
      <c r="AA127" s="4" t="s">
        <v>436</v>
      </c>
      <c r="AB127" s="34" t="s">
        <v>463</v>
      </c>
      <c r="AC127" s="7" t="s">
        <v>575</v>
      </c>
      <c r="AD127" s="1">
        <v>11.25</v>
      </c>
      <c r="AE127" s="1">
        <v>11.25</v>
      </c>
      <c r="AF127" s="1">
        <v>7.5</v>
      </c>
      <c r="AJ127" s="1">
        <v>47</v>
      </c>
      <c r="AK127" s="1">
        <v>36</v>
      </c>
      <c r="AM127" s="50">
        <f t="shared" si="22"/>
        <v>1059.4799999999998</v>
      </c>
      <c r="AN127" s="46">
        <v>1.7709999999999999</v>
      </c>
      <c r="AO127" s="1">
        <v>0.19700000000000001</v>
      </c>
      <c r="AQ127" s="1">
        <v>0.371</v>
      </c>
      <c r="AU127" s="5"/>
      <c r="AW127" s="5"/>
    </row>
    <row r="128" spans="1:49" ht="13.15" customHeight="1" x14ac:dyDescent="0.2">
      <c r="A128" s="45">
        <f>SUBTOTAL(3,$B$18:B128)</f>
        <v>111</v>
      </c>
      <c r="B128" s="12">
        <v>696244100561</v>
      </c>
      <c r="C128" s="171" t="s">
        <v>226</v>
      </c>
      <c r="D128" s="1" t="s">
        <v>784</v>
      </c>
      <c r="E128" s="11">
        <v>100</v>
      </c>
      <c r="F128" s="10"/>
      <c r="G128" s="162">
        <v>56.54</v>
      </c>
      <c r="H128" s="5">
        <f t="shared" si="18"/>
        <v>0</v>
      </c>
      <c r="I128" s="102">
        <f t="shared" si="19"/>
        <v>63.8902</v>
      </c>
      <c r="J128" s="85">
        <f t="shared" si="20"/>
        <v>0</v>
      </c>
      <c r="K128" s="58">
        <v>25</v>
      </c>
      <c r="L128" s="4" t="s">
        <v>1</v>
      </c>
      <c r="M128" s="8">
        <f>(S128+P128)+(Q128/6)</f>
        <v>1.5436666666666667</v>
      </c>
      <c r="N128" s="9">
        <v>1.3970000000000002</v>
      </c>
      <c r="O128" s="2">
        <v>1.4</v>
      </c>
      <c r="P128" s="2">
        <v>8.5999999999999993E-2</v>
      </c>
      <c r="Q128" s="2">
        <v>0.28599999999999998</v>
      </c>
      <c r="R128" s="2">
        <v>0.01</v>
      </c>
      <c r="S128" s="126">
        <f t="shared" si="21"/>
        <v>1.41</v>
      </c>
      <c r="T128" s="7" t="s">
        <v>81</v>
      </c>
      <c r="U128" s="1">
        <v>6</v>
      </c>
      <c r="V128" s="7" t="s">
        <v>340</v>
      </c>
      <c r="W128" s="31">
        <v>648</v>
      </c>
      <c r="X128" s="31">
        <f>W128/U128</f>
        <v>108</v>
      </c>
      <c r="Y128" s="1" t="s">
        <v>333</v>
      </c>
      <c r="Z128" s="4" t="s">
        <v>432</v>
      </c>
      <c r="AA128" s="4" t="s">
        <v>436</v>
      </c>
      <c r="AB128" s="34" t="s">
        <v>463</v>
      </c>
      <c r="AC128" s="7" t="s">
        <v>575</v>
      </c>
      <c r="AD128" s="1">
        <v>2.5</v>
      </c>
      <c r="AE128" s="1">
        <v>3.5</v>
      </c>
      <c r="AF128" s="1">
        <v>4.75</v>
      </c>
      <c r="AG128" s="1">
        <v>7.375</v>
      </c>
      <c r="AH128" s="1">
        <v>5.375</v>
      </c>
      <c r="AI128" s="1">
        <v>7.5</v>
      </c>
      <c r="AJ128" s="1">
        <v>47</v>
      </c>
      <c r="AK128" s="1">
        <v>36</v>
      </c>
      <c r="AM128" s="50">
        <f t="shared" si="22"/>
        <v>1000.296</v>
      </c>
      <c r="AN128" s="46">
        <v>1.7709999999999999</v>
      </c>
      <c r="AO128" s="1">
        <v>0.19700000000000001</v>
      </c>
      <c r="AQ128" s="1">
        <v>0.371</v>
      </c>
      <c r="AU128" s="5"/>
      <c r="AW128" s="5"/>
    </row>
    <row r="129" spans="1:49" ht="13.15" customHeight="1" x14ac:dyDescent="0.2">
      <c r="A129" s="45">
        <f>SUBTOTAL(3,$B$18:B129)</f>
        <v>112</v>
      </c>
      <c r="B129" s="12">
        <v>696244100509</v>
      </c>
      <c r="C129" s="171" t="s">
        <v>225</v>
      </c>
      <c r="D129" s="1" t="s">
        <v>1032</v>
      </c>
      <c r="E129" s="11">
        <v>250</v>
      </c>
      <c r="F129" s="10"/>
      <c r="G129" s="162">
        <v>131.27000000000001</v>
      </c>
      <c r="H129" s="5">
        <f t="shared" si="18"/>
        <v>0</v>
      </c>
      <c r="I129" s="102">
        <f t="shared" si="19"/>
        <v>148.33510000000001</v>
      </c>
      <c r="J129" s="85">
        <f t="shared" si="20"/>
        <v>0</v>
      </c>
      <c r="K129" s="58">
        <v>25</v>
      </c>
      <c r="L129" s="4" t="s">
        <v>1</v>
      </c>
      <c r="M129" s="8">
        <f>S129+P129</f>
        <v>3.7739999999999991</v>
      </c>
      <c r="N129" s="9">
        <v>3.4925000000000002</v>
      </c>
      <c r="O129" s="2">
        <v>1.4</v>
      </c>
      <c r="P129" s="2">
        <v>0.26400000000000001</v>
      </c>
      <c r="Q129" s="2">
        <v>0.4</v>
      </c>
      <c r="R129" s="2">
        <v>0.01</v>
      </c>
      <c r="S129" s="126">
        <f t="shared" si="21"/>
        <v>3.5099999999999993</v>
      </c>
      <c r="T129" s="7" t="s">
        <v>70</v>
      </c>
      <c r="U129" s="1">
        <v>2</v>
      </c>
      <c r="V129" s="7" t="s">
        <v>342</v>
      </c>
      <c r="W129" s="31">
        <v>140</v>
      </c>
      <c r="X129" s="31">
        <f>W129/U129</f>
        <v>70</v>
      </c>
      <c r="Y129" s="1" t="s">
        <v>1005</v>
      </c>
      <c r="Z129" s="4" t="s">
        <v>432</v>
      </c>
      <c r="AA129" s="4" t="s">
        <v>436</v>
      </c>
      <c r="AB129" s="34" t="s">
        <v>463</v>
      </c>
      <c r="AC129" s="7" t="s">
        <v>575</v>
      </c>
      <c r="AD129" s="1">
        <v>7</v>
      </c>
      <c r="AE129" s="1">
        <v>6</v>
      </c>
      <c r="AF129" s="1">
        <v>3.5</v>
      </c>
      <c r="AG129" s="1">
        <v>12.5</v>
      </c>
      <c r="AH129" s="1">
        <v>7.5</v>
      </c>
      <c r="AI129" s="1">
        <v>4.375</v>
      </c>
      <c r="AJ129" s="1">
        <v>47</v>
      </c>
      <c r="AK129" s="1">
        <v>36</v>
      </c>
      <c r="AM129" s="50">
        <f t="shared" si="22"/>
        <v>528.3599999999999</v>
      </c>
      <c r="AN129" s="46">
        <v>1.7709999999999999</v>
      </c>
      <c r="AO129" s="1">
        <v>0.19700000000000001</v>
      </c>
      <c r="AQ129" s="1">
        <v>0.371</v>
      </c>
      <c r="AU129" s="5"/>
      <c r="AW129" s="5"/>
    </row>
    <row r="130" spans="1:49" ht="14.45" customHeight="1" x14ac:dyDescent="0.2">
      <c r="A130" s="45">
        <f>SUBTOTAL(3,$B$18:B130)</f>
        <v>113</v>
      </c>
      <c r="B130" s="12">
        <v>696244100455</v>
      </c>
      <c r="C130" s="171" t="s">
        <v>224</v>
      </c>
      <c r="D130" s="1" t="s">
        <v>785</v>
      </c>
      <c r="E130" s="11">
        <v>1500</v>
      </c>
      <c r="F130" s="10"/>
      <c r="G130" s="162">
        <v>704.86</v>
      </c>
      <c r="H130" s="5">
        <f t="shared" si="18"/>
        <v>0</v>
      </c>
      <c r="I130" s="102">
        <f t="shared" si="19"/>
        <v>796.49180000000001</v>
      </c>
      <c r="J130" s="85">
        <f t="shared" si="20"/>
        <v>0</v>
      </c>
      <c r="K130" s="58">
        <v>25</v>
      </c>
      <c r="L130" s="4" t="s">
        <v>1</v>
      </c>
      <c r="M130" s="8">
        <f>S130+P130</f>
        <v>24.26</v>
      </c>
      <c r="N130" s="9">
        <v>22.77</v>
      </c>
      <c r="O130" s="2">
        <v>1.522</v>
      </c>
      <c r="P130" s="2">
        <v>1.43</v>
      </c>
      <c r="Q130" s="2">
        <v>0</v>
      </c>
      <c r="R130" s="2">
        <v>0</v>
      </c>
      <c r="S130" s="126">
        <f t="shared" si="21"/>
        <v>22.830000000000002</v>
      </c>
      <c r="T130" s="7" t="s">
        <v>78</v>
      </c>
      <c r="W130" s="31">
        <v>36</v>
      </c>
      <c r="Y130" s="1" t="s">
        <v>330</v>
      </c>
      <c r="Z130" s="4" t="s">
        <v>432</v>
      </c>
      <c r="AA130" s="4" t="s">
        <v>436</v>
      </c>
      <c r="AB130" s="34" t="s">
        <v>464</v>
      </c>
      <c r="AC130" s="7" t="s">
        <v>575</v>
      </c>
      <c r="AD130" s="1">
        <v>11.25</v>
      </c>
      <c r="AE130" s="1">
        <v>11.25</v>
      </c>
      <c r="AF130" s="1">
        <v>7.5</v>
      </c>
      <c r="AJ130" s="1">
        <v>47</v>
      </c>
      <c r="AK130" s="1">
        <v>36</v>
      </c>
      <c r="AM130" s="50">
        <f t="shared" si="22"/>
        <v>873.36</v>
      </c>
      <c r="AN130" s="46">
        <v>1.948</v>
      </c>
      <c r="AO130" s="1">
        <v>0.19700000000000001</v>
      </c>
      <c r="AQ130" s="1">
        <v>0.371</v>
      </c>
      <c r="AU130" s="5"/>
      <c r="AW130" s="5"/>
    </row>
    <row r="131" spans="1:49" ht="13.15" customHeight="1" x14ac:dyDescent="0.2">
      <c r="A131" s="45">
        <f>SUBTOTAL(3,$B$18:B131)</f>
        <v>114</v>
      </c>
      <c r="B131" s="12">
        <v>696244100578</v>
      </c>
      <c r="C131" s="171" t="s">
        <v>223</v>
      </c>
      <c r="D131" s="1" t="s">
        <v>786</v>
      </c>
      <c r="E131" s="11">
        <v>100</v>
      </c>
      <c r="F131" s="10"/>
      <c r="G131" s="162">
        <v>68.650000000000006</v>
      </c>
      <c r="H131" s="5">
        <f t="shared" si="18"/>
        <v>0</v>
      </c>
      <c r="I131" s="102">
        <f t="shared" si="19"/>
        <v>77.5745</v>
      </c>
      <c r="J131" s="85">
        <f t="shared" si="20"/>
        <v>0</v>
      </c>
      <c r="K131" s="58">
        <v>25</v>
      </c>
      <c r="L131" s="4" t="s">
        <v>1</v>
      </c>
      <c r="M131" s="8">
        <f>(S131+P131)+(Q131/6)</f>
        <v>1.6656666666666669</v>
      </c>
      <c r="N131" s="9">
        <v>1.518</v>
      </c>
      <c r="O131" s="2">
        <v>1.522</v>
      </c>
      <c r="P131" s="2">
        <v>8.5999999999999993E-2</v>
      </c>
      <c r="Q131" s="2">
        <v>0.28599999999999998</v>
      </c>
      <c r="R131" s="2">
        <v>0.01</v>
      </c>
      <c r="S131" s="126">
        <f t="shared" si="21"/>
        <v>1.532</v>
      </c>
      <c r="T131" s="7" t="s">
        <v>81</v>
      </c>
      <c r="U131" s="63">
        <v>6</v>
      </c>
      <c r="V131" s="7" t="s">
        <v>340</v>
      </c>
      <c r="W131" s="31">
        <v>648</v>
      </c>
      <c r="X131" s="31">
        <f>W131/U131</f>
        <v>108</v>
      </c>
      <c r="Y131" s="1" t="s">
        <v>333</v>
      </c>
      <c r="Z131" s="4" t="s">
        <v>432</v>
      </c>
      <c r="AA131" s="4" t="s">
        <v>436</v>
      </c>
      <c r="AB131" s="34" t="s">
        <v>464</v>
      </c>
      <c r="AC131" s="7" t="s">
        <v>575</v>
      </c>
      <c r="AD131" s="1">
        <v>2.5</v>
      </c>
      <c r="AE131" s="1">
        <v>3.5</v>
      </c>
      <c r="AF131" s="1">
        <v>4.75</v>
      </c>
      <c r="AG131" s="1">
        <v>7.375</v>
      </c>
      <c r="AH131" s="1">
        <v>5.375</v>
      </c>
      <c r="AI131" s="1">
        <v>7.5</v>
      </c>
      <c r="AJ131" s="1">
        <v>47</v>
      </c>
      <c r="AK131" s="1">
        <v>36</v>
      </c>
      <c r="AM131" s="50">
        <f t="shared" si="22"/>
        <v>1079.3520000000001</v>
      </c>
      <c r="AN131" s="46">
        <v>1.948</v>
      </c>
      <c r="AO131" s="1">
        <v>0.19700000000000001</v>
      </c>
      <c r="AQ131" s="1">
        <v>0.371</v>
      </c>
      <c r="AU131" s="5"/>
      <c r="AW131" s="5"/>
    </row>
    <row r="132" spans="1:49" ht="13.15" customHeight="1" x14ac:dyDescent="0.2">
      <c r="A132" s="45">
        <f>SUBTOTAL(3,$B$18:B132)</f>
        <v>115</v>
      </c>
      <c r="B132" s="12">
        <v>696244100516</v>
      </c>
      <c r="C132" s="171" t="s">
        <v>222</v>
      </c>
      <c r="D132" s="1" t="s">
        <v>1033</v>
      </c>
      <c r="E132" s="11">
        <v>210</v>
      </c>
      <c r="F132" s="10"/>
      <c r="G132" s="162">
        <v>131.27000000000001</v>
      </c>
      <c r="H132" s="5">
        <f t="shared" si="18"/>
        <v>0</v>
      </c>
      <c r="I132" s="102">
        <f t="shared" si="19"/>
        <v>148.33510000000001</v>
      </c>
      <c r="J132" s="85">
        <f t="shared" si="20"/>
        <v>0</v>
      </c>
      <c r="K132" s="58">
        <v>25</v>
      </c>
      <c r="L132" s="4" t="s">
        <v>1</v>
      </c>
      <c r="M132" s="8">
        <f>S132+P132</f>
        <v>3.4702000000000002</v>
      </c>
      <c r="N132" s="9">
        <v>3.1878000000000002</v>
      </c>
      <c r="O132" s="2">
        <v>1.522</v>
      </c>
      <c r="P132" s="2">
        <v>0.26400000000000001</v>
      </c>
      <c r="Q132" s="2">
        <v>0.4</v>
      </c>
      <c r="R132" s="2">
        <v>0.01</v>
      </c>
      <c r="S132" s="126">
        <f t="shared" si="21"/>
        <v>3.2061999999999999</v>
      </c>
      <c r="T132" s="7" t="s">
        <v>70</v>
      </c>
      <c r="U132" s="1">
        <v>2</v>
      </c>
      <c r="V132" s="7" t="s">
        <v>342</v>
      </c>
      <c r="W132" s="31">
        <v>140</v>
      </c>
      <c r="X132" s="31">
        <f>W132/U132</f>
        <v>70</v>
      </c>
      <c r="Y132" s="1" t="s">
        <v>1005</v>
      </c>
      <c r="Z132" s="4" t="s">
        <v>432</v>
      </c>
      <c r="AA132" s="4" t="s">
        <v>436</v>
      </c>
      <c r="AB132" s="34" t="s">
        <v>464</v>
      </c>
      <c r="AC132" s="7" t="s">
        <v>575</v>
      </c>
      <c r="AD132" s="1">
        <v>7</v>
      </c>
      <c r="AE132" s="1">
        <v>6</v>
      </c>
      <c r="AF132" s="1">
        <v>3.5</v>
      </c>
      <c r="AG132" s="1">
        <v>12.5</v>
      </c>
      <c r="AH132" s="1">
        <v>7.5</v>
      </c>
      <c r="AI132" s="1">
        <v>4.375</v>
      </c>
      <c r="AJ132" s="1">
        <v>47</v>
      </c>
      <c r="AK132" s="1">
        <v>36</v>
      </c>
      <c r="AM132" s="50">
        <f t="shared" si="22"/>
        <v>485.82800000000003</v>
      </c>
      <c r="AN132" s="46">
        <v>1.948</v>
      </c>
      <c r="AO132" s="1">
        <v>0.19700000000000001</v>
      </c>
      <c r="AQ132" s="1">
        <v>0.371</v>
      </c>
      <c r="AU132" s="5"/>
      <c r="AW132" s="5"/>
    </row>
    <row r="133" spans="1:49" ht="14.45" customHeight="1" x14ac:dyDescent="0.2">
      <c r="A133" s="45">
        <f>SUBTOTAL(3,$B$18:B133)</f>
        <v>116</v>
      </c>
      <c r="B133" s="12">
        <v>696244100462</v>
      </c>
      <c r="C133" s="171" t="s">
        <v>221</v>
      </c>
      <c r="D133" s="1" t="s">
        <v>787</v>
      </c>
      <c r="E133" s="11">
        <v>1000</v>
      </c>
      <c r="F133" s="10"/>
      <c r="G133" s="162">
        <v>604.61</v>
      </c>
      <c r="H133" s="5">
        <f t="shared" si="18"/>
        <v>0</v>
      </c>
      <c r="I133" s="102">
        <f t="shared" si="19"/>
        <v>683.20929999999998</v>
      </c>
      <c r="J133" s="85">
        <f t="shared" si="20"/>
        <v>0</v>
      </c>
      <c r="K133" s="58">
        <v>25</v>
      </c>
      <c r="L133" s="4" t="s">
        <v>1</v>
      </c>
      <c r="M133" s="8">
        <f>S133+P133</f>
        <v>21.43</v>
      </c>
      <c r="N133" s="9">
        <v>20.064</v>
      </c>
      <c r="O133" s="2">
        <v>2</v>
      </c>
      <c r="P133" s="2">
        <v>1.43</v>
      </c>
      <c r="Q133" s="2">
        <v>0</v>
      </c>
      <c r="R133" s="2">
        <v>0</v>
      </c>
      <c r="S133" s="126">
        <f t="shared" si="21"/>
        <v>20</v>
      </c>
      <c r="T133" s="7" t="s">
        <v>78</v>
      </c>
      <c r="U133" s="1"/>
      <c r="W133" s="31">
        <v>36</v>
      </c>
      <c r="Y133" s="1" t="s">
        <v>330</v>
      </c>
      <c r="Z133" s="4" t="s">
        <v>432</v>
      </c>
      <c r="AA133" s="4" t="s">
        <v>436</v>
      </c>
      <c r="AB133" s="34" t="s">
        <v>466</v>
      </c>
      <c r="AC133" s="7" t="s">
        <v>575</v>
      </c>
      <c r="AD133" s="1">
        <v>11.25</v>
      </c>
      <c r="AE133" s="1">
        <v>11.25</v>
      </c>
      <c r="AF133" s="1">
        <v>7.5</v>
      </c>
      <c r="AJ133" s="1">
        <v>47</v>
      </c>
      <c r="AK133" s="1">
        <v>36</v>
      </c>
      <c r="AM133" s="50">
        <f t="shared" si="22"/>
        <v>771.48</v>
      </c>
      <c r="AN133" s="46">
        <v>2.5</v>
      </c>
      <c r="AO133" s="1">
        <v>0.19700000000000001</v>
      </c>
      <c r="AQ133" s="1">
        <v>0.371</v>
      </c>
      <c r="AU133" s="5"/>
      <c r="AW133" s="5"/>
    </row>
    <row r="134" spans="1:49" ht="14.45" customHeight="1" x14ac:dyDescent="0.2">
      <c r="A134" s="45">
        <f>SUBTOTAL(3,$B$18:B134)</f>
        <v>117</v>
      </c>
      <c r="B134" s="12">
        <v>696244102015</v>
      </c>
      <c r="C134" s="171" t="s">
        <v>220</v>
      </c>
      <c r="D134" s="1" t="s">
        <v>788</v>
      </c>
      <c r="E134" s="11">
        <v>50</v>
      </c>
      <c r="F134" s="10"/>
      <c r="G134" s="162">
        <v>43.88</v>
      </c>
      <c r="H134" s="5">
        <f t="shared" si="18"/>
        <v>0</v>
      </c>
      <c r="I134" s="102">
        <f t="shared" si="19"/>
        <v>49.584400000000002</v>
      </c>
      <c r="J134" s="85">
        <f t="shared" si="20"/>
        <v>0</v>
      </c>
      <c r="K134" s="58">
        <v>25</v>
      </c>
      <c r="L134" s="4" t="s">
        <v>1</v>
      </c>
      <c r="M134" s="8">
        <f>(S134+P134)+(Q134/6)</f>
        <v>1.1436666666666668</v>
      </c>
      <c r="N134" s="9">
        <v>1.0032000000000001</v>
      </c>
      <c r="O134" s="2">
        <v>2</v>
      </c>
      <c r="P134" s="2">
        <v>8.5999999999999993E-2</v>
      </c>
      <c r="Q134" s="2">
        <v>0.28599999999999998</v>
      </c>
      <c r="R134" s="2">
        <v>0.01</v>
      </c>
      <c r="S134" s="126">
        <f t="shared" si="21"/>
        <v>1.01</v>
      </c>
      <c r="T134" s="7" t="s">
        <v>81</v>
      </c>
      <c r="U134" s="1">
        <v>6</v>
      </c>
      <c r="V134" s="7" t="s">
        <v>341</v>
      </c>
      <c r="W134" s="31">
        <v>864</v>
      </c>
      <c r="X134" s="31">
        <f>W134/U134</f>
        <v>144</v>
      </c>
      <c r="Y134" s="1" t="s">
        <v>332</v>
      </c>
      <c r="Z134" s="4" t="s">
        <v>432</v>
      </c>
      <c r="AA134" s="4" t="s">
        <v>436</v>
      </c>
      <c r="AB134" s="34" t="s">
        <v>466</v>
      </c>
      <c r="AC134" s="7" t="s">
        <v>575</v>
      </c>
      <c r="AD134" s="1">
        <v>1.5</v>
      </c>
      <c r="AE134" s="1">
        <v>3.5</v>
      </c>
      <c r="AF134" s="1">
        <v>4.75</v>
      </c>
      <c r="AG134" s="1">
        <v>7.375</v>
      </c>
      <c r="AH134" s="1">
        <v>5.375</v>
      </c>
      <c r="AI134" s="1">
        <v>5.375</v>
      </c>
      <c r="AJ134" s="1">
        <v>47</v>
      </c>
      <c r="AK134" s="1">
        <v>36</v>
      </c>
      <c r="AM134" s="50">
        <f t="shared" si="22"/>
        <v>988.12800000000016</v>
      </c>
      <c r="AN134" s="46">
        <v>2.5</v>
      </c>
      <c r="AO134" s="1">
        <v>0.19700000000000001</v>
      </c>
      <c r="AQ134" s="1">
        <v>0.371</v>
      </c>
      <c r="AU134" s="5"/>
      <c r="AW134" s="5"/>
    </row>
    <row r="135" spans="1:49" ht="13.15" customHeight="1" x14ac:dyDescent="0.2">
      <c r="A135" s="45">
        <f>SUBTOTAL(3,$B$18:B135)</f>
        <v>118</v>
      </c>
      <c r="B135" s="12">
        <v>696244100523</v>
      </c>
      <c r="C135" s="171" t="s">
        <v>219</v>
      </c>
      <c r="D135" s="1" t="s">
        <v>1034</v>
      </c>
      <c r="E135" s="11">
        <v>165</v>
      </c>
      <c r="F135" s="10"/>
      <c r="G135" s="162">
        <v>131.27000000000001</v>
      </c>
      <c r="H135" s="5">
        <f t="shared" si="18"/>
        <v>0</v>
      </c>
      <c r="I135" s="102">
        <f t="shared" si="19"/>
        <v>148.33510000000001</v>
      </c>
      <c r="J135" s="85">
        <f t="shared" si="20"/>
        <v>0</v>
      </c>
      <c r="K135" s="58">
        <v>25</v>
      </c>
      <c r="L135" s="4" t="s">
        <v>1</v>
      </c>
      <c r="M135" s="8">
        <f>S135+P135</f>
        <v>3.5739999999999998</v>
      </c>
      <c r="N135" s="9">
        <v>3.3105600000000002</v>
      </c>
      <c r="O135" s="2">
        <v>2</v>
      </c>
      <c r="P135" s="2">
        <v>0.26400000000000001</v>
      </c>
      <c r="Q135" s="2">
        <v>0.4</v>
      </c>
      <c r="R135" s="2">
        <v>0.01</v>
      </c>
      <c r="S135" s="126">
        <f t="shared" si="21"/>
        <v>3.31</v>
      </c>
      <c r="T135" s="7" t="s">
        <v>70</v>
      </c>
      <c r="U135" s="1">
        <v>2</v>
      </c>
      <c r="V135" s="7" t="s">
        <v>342</v>
      </c>
      <c r="W135" s="31">
        <v>140</v>
      </c>
      <c r="X135" s="31">
        <f>W135/U135</f>
        <v>70</v>
      </c>
      <c r="Y135" s="1" t="s">
        <v>1005</v>
      </c>
      <c r="Z135" s="4" t="s">
        <v>432</v>
      </c>
      <c r="AA135" s="4" t="s">
        <v>436</v>
      </c>
      <c r="AB135" s="34" t="s">
        <v>466</v>
      </c>
      <c r="AC135" s="7" t="s">
        <v>575</v>
      </c>
      <c r="AD135" s="1">
        <v>7</v>
      </c>
      <c r="AE135" s="1">
        <v>6</v>
      </c>
      <c r="AF135" s="1">
        <v>3.5</v>
      </c>
      <c r="AG135" s="1">
        <v>12.5</v>
      </c>
      <c r="AH135" s="1">
        <v>7.5</v>
      </c>
      <c r="AI135" s="1">
        <v>4.375</v>
      </c>
      <c r="AJ135" s="1">
        <v>47</v>
      </c>
      <c r="AK135" s="1">
        <v>36</v>
      </c>
      <c r="AM135" s="50">
        <f t="shared" si="22"/>
        <v>500.35999999999996</v>
      </c>
      <c r="AN135" s="46">
        <v>2.5</v>
      </c>
      <c r="AO135" s="1">
        <v>0.19700000000000001</v>
      </c>
      <c r="AQ135" s="1">
        <v>0.371</v>
      </c>
      <c r="AU135" s="5"/>
      <c r="AW135" s="5"/>
    </row>
    <row r="136" spans="1:49" ht="13.15" customHeight="1" x14ac:dyDescent="0.2">
      <c r="A136" s="45">
        <f>SUBTOTAL(3,$B$18:B136)</f>
        <v>119</v>
      </c>
      <c r="B136" s="16" t="s">
        <v>218</v>
      </c>
      <c r="C136" s="13"/>
      <c r="D136" s="13"/>
      <c r="E136" s="13"/>
      <c r="F136" s="13"/>
      <c r="G136" s="13"/>
      <c r="H136" s="13"/>
      <c r="I136" s="111"/>
      <c r="J136" s="91"/>
      <c r="K136" s="141"/>
      <c r="L136" s="134"/>
      <c r="M136" s="52"/>
      <c r="N136" s="52"/>
      <c r="O136" s="52"/>
      <c r="P136" s="52"/>
      <c r="Q136" s="52"/>
      <c r="R136" s="52"/>
      <c r="S136" s="125"/>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U136" s="5"/>
      <c r="AW136" s="5"/>
    </row>
    <row r="137" spans="1:49" ht="13.15" customHeight="1" x14ac:dyDescent="0.2">
      <c r="A137" s="45">
        <f>SUBTOTAL(3,$B$18:B137)</f>
        <v>120</v>
      </c>
      <c r="B137" s="12">
        <v>696244206218</v>
      </c>
      <c r="C137" s="1" t="s">
        <v>1238</v>
      </c>
      <c r="D137" s="1" t="s">
        <v>1235</v>
      </c>
      <c r="E137" s="11">
        <v>2300</v>
      </c>
      <c r="F137" s="10"/>
      <c r="G137" s="162">
        <v>235.86</v>
      </c>
      <c r="H137" s="5">
        <f t="shared" ref="H137:H139" si="23">(ROUND(G137*(1-$E$5)*(1-$G$5)*(1-$H$5),2)*F137)</f>
        <v>0</v>
      </c>
      <c r="I137" s="102">
        <f t="shared" ref="I137:I139" si="24">(G137*$E$15)+G137</f>
        <v>266.52180000000004</v>
      </c>
      <c r="J137" s="85">
        <f t="shared" ref="J137:J139" si="25">H137+(H137*$E$15)</f>
        <v>0</v>
      </c>
      <c r="K137" s="58">
        <v>25</v>
      </c>
      <c r="L137" s="155">
        <v>46327</v>
      </c>
      <c r="M137" s="8">
        <f t="shared" ref="M137:M139" si="26">S137+P137</f>
        <v>22.378399999999999</v>
      </c>
      <c r="N137" s="9">
        <v>20.948399999999999</v>
      </c>
      <c r="O137" s="2">
        <v>0.91079999999999994</v>
      </c>
      <c r="P137" s="2">
        <v>1.43</v>
      </c>
      <c r="Q137" s="2">
        <v>0</v>
      </c>
      <c r="R137" s="2">
        <v>0</v>
      </c>
      <c r="S137" s="126">
        <f t="shared" ref="S137:S139" si="27">O137/100*E137+R137</f>
        <v>20.948399999999999</v>
      </c>
      <c r="T137" s="7" t="s">
        <v>78</v>
      </c>
      <c r="U137" s="1"/>
      <c r="W137" s="31">
        <v>36</v>
      </c>
      <c r="Y137" s="1" t="s">
        <v>329</v>
      </c>
      <c r="Z137" s="4" t="s">
        <v>430</v>
      </c>
      <c r="AA137" s="4" t="s">
        <v>436</v>
      </c>
      <c r="AB137" s="34" t="s">
        <v>475</v>
      </c>
      <c r="AC137" s="7" t="s">
        <v>575</v>
      </c>
      <c r="AD137" s="1">
        <v>11.25</v>
      </c>
      <c r="AE137" s="1">
        <v>11.25</v>
      </c>
      <c r="AF137" s="1">
        <v>7.5</v>
      </c>
      <c r="AJ137" s="1">
        <v>47</v>
      </c>
      <c r="AK137" s="1">
        <v>36</v>
      </c>
      <c r="AM137" s="50">
        <f t="shared" ref="AM137:AM139" si="28">M137*W137</f>
        <v>805.62239999999997</v>
      </c>
      <c r="AN137" s="46">
        <v>1</v>
      </c>
      <c r="AO137" s="1">
        <v>0.193</v>
      </c>
      <c r="AP137" s="47">
        <v>0.1</v>
      </c>
      <c r="AQ137" s="1">
        <v>0.45300000000000001</v>
      </c>
      <c r="AU137" s="5"/>
      <c r="AW137" s="5"/>
    </row>
    <row r="138" spans="1:49" ht="13.15" customHeight="1" x14ac:dyDescent="0.2">
      <c r="A138" s="45">
        <f>SUBTOTAL(3,$B$18:B138)</f>
        <v>121</v>
      </c>
      <c r="B138" s="12">
        <v>696244206232</v>
      </c>
      <c r="C138" s="1" t="s">
        <v>1239</v>
      </c>
      <c r="D138" s="1" t="s">
        <v>1236</v>
      </c>
      <c r="E138" s="11">
        <v>40</v>
      </c>
      <c r="F138" s="10"/>
      <c r="G138" s="162">
        <v>5.89</v>
      </c>
      <c r="H138" s="5">
        <f t="shared" si="23"/>
        <v>0</v>
      </c>
      <c r="I138" s="102">
        <f t="shared" si="24"/>
        <v>6.6556999999999995</v>
      </c>
      <c r="J138" s="85">
        <f t="shared" si="25"/>
        <v>0</v>
      </c>
      <c r="K138" s="58">
        <v>25</v>
      </c>
      <c r="L138" s="155">
        <v>46327</v>
      </c>
      <c r="M138" s="8">
        <f t="shared" si="26"/>
        <v>0.37431999999999999</v>
      </c>
      <c r="N138" s="9">
        <v>0.36431999999999998</v>
      </c>
      <c r="O138" s="2">
        <v>0.91079999999999994</v>
      </c>
      <c r="R138" s="2">
        <v>0.01</v>
      </c>
      <c r="S138" s="126">
        <f t="shared" si="27"/>
        <v>0.37431999999999999</v>
      </c>
      <c r="T138" s="7" t="s">
        <v>67</v>
      </c>
      <c r="U138" s="1">
        <v>6</v>
      </c>
      <c r="V138" s="7" t="s">
        <v>341</v>
      </c>
      <c r="W138" s="31">
        <v>864</v>
      </c>
      <c r="X138" s="31">
        <f>W138/U138</f>
        <v>144</v>
      </c>
      <c r="Y138" s="1" t="s">
        <v>332</v>
      </c>
      <c r="Z138" s="4" t="s">
        <v>430</v>
      </c>
      <c r="AA138" s="4" t="s">
        <v>436</v>
      </c>
      <c r="AB138" s="34" t="s">
        <v>475</v>
      </c>
      <c r="AC138" s="7" t="s">
        <v>575</v>
      </c>
      <c r="AD138" s="1">
        <v>1.5</v>
      </c>
      <c r="AE138" s="1">
        <v>3.5</v>
      </c>
      <c r="AF138" s="1">
        <v>4.75</v>
      </c>
      <c r="AG138" s="1">
        <v>7.375</v>
      </c>
      <c r="AH138" s="1">
        <v>5.375</v>
      </c>
      <c r="AI138" s="1">
        <v>5.375</v>
      </c>
      <c r="AJ138" s="1">
        <v>47</v>
      </c>
      <c r="AK138" s="1">
        <v>36</v>
      </c>
      <c r="AM138" s="50">
        <f t="shared" si="28"/>
        <v>323.41247999999996</v>
      </c>
      <c r="AN138" s="46">
        <v>1</v>
      </c>
      <c r="AO138" s="1">
        <v>0.193</v>
      </c>
      <c r="AP138" s="47">
        <v>0.1</v>
      </c>
      <c r="AQ138" s="1">
        <v>0.45300000000000001</v>
      </c>
      <c r="AU138" s="5"/>
      <c r="AW138" s="5"/>
    </row>
    <row r="139" spans="1:49" ht="13.15" customHeight="1" x14ac:dyDescent="0.2">
      <c r="A139" s="45">
        <f>SUBTOTAL(3,$B$18:B139)</f>
        <v>122</v>
      </c>
      <c r="B139" s="12">
        <v>696244206256</v>
      </c>
      <c r="C139" s="1" t="s">
        <v>1240</v>
      </c>
      <c r="D139" s="1" t="s">
        <v>1237</v>
      </c>
      <c r="E139" s="11">
        <v>400</v>
      </c>
      <c r="F139" s="10"/>
      <c r="G139" s="162">
        <v>43.33</v>
      </c>
      <c r="H139" s="5">
        <f t="shared" si="23"/>
        <v>0</v>
      </c>
      <c r="I139" s="102">
        <f t="shared" si="24"/>
        <v>48.962899999999998</v>
      </c>
      <c r="J139" s="85">
        <f t="shared" si="25"/>
        <v>0</v>
      </c>
      <c r="K139" s="58">
        <v>25</v>
      </c>
      <c r="L139" s="155">
        <v>46327</v>
      </c>
      <c r="M139" s="8">
        <f t="shared" si="26"/>
        <v>3.9171999999999993</v>
      </c>
      <c r="N139" s="9">
        <v>2.5684999999999998</v>
      </c>
      <c r="O139" s="2">
        <v>0.91079999999999994</v>
      </c>
      <c r="P139" s="2">
        <v>0.26400000000000001</v>
      </c>
      <c r="Q139" s="2">
        <v>0.4</v>
      </c>
      <c r="R139" s="2">
        <v>0.01</v>
      </c>
      <c r="S139" s="126">
        <f t="shared" si="27"/>
        <v>3.6531999999999996</v>
      </c>
      <c r="T139" s="7" t="s">
        <v>70</v>
      </c>
      <c r="U139" s="1">
        <v>2</v>
      </c>
      <c r="V139" s="7" t="s">
        <v>342</v>
      </c>
      <c r="W139" s="31">
        <v>140</v>
      </c>
      <c r="X139" s="31">
        <f>W139/U139</f>
        <v>70</v>
      </c>
      <c r="Y139" s="1" t="s">
        <v>1005</v>
      </c>
      <c r="Z139" s="4" t="s">
        <v>430</v>
      </c>
      <c r="AA139" s="4" t="s">
        <v>436</v>
      </c>
      <c r="AB139" s="34" t="s">
        <v>475</v>
      </c>
      <c r="AC139" s="7" t="s">
        <v>575</v>
      </c>
      <c r="AD139" s="1">
        <v>7</v>
      </c>
      <c r="AE139" s="1">
        <v>6</v>
      </c>
      <c r="AF139" s="1">
        <v>3.5</v>
      </c>
      <c r="AG139" s="1">
        <v>12.5</v>
      </c>
      <c r="AH139" s="1">
        <v>7.5</v>
      </c>
      <c r="AI139" s="1">
        <v>4.375</v>
      </c>
      <c r="AJ139" s="1">
        <v>47</v>
      </c>
      <c r="AK139" s="1">
        <v>36</v>
      </c>
      <c r="AM139" s="50">
        <f t="shared" si="28"/>
        <v>548.4079999999999</v>
      </c>
      <c r="AN139" s="46">
        <v>1</v>
      </c>
      <c r="AO139" s="1">
        <v>0.193</v>
      </c>
      <c r="AP139" s="47">
        <v>0.1</v>
      </c>
      <c r="AQ139" s="1">
        <v>0.45300000000000001</v>
      </c>
      <c r="AU139" s="5"/>
      <c r="AW139" s="5"/>
    </row>
    <row r="140" spans="1:49" ht="13.15" customHeight="1" x14ac:dyDescent="0.2">
      <c r="A140" s="45">
        <f>SUBTOTAL(3,$B$18:B140)</f>
        <v>123</v>
      </c>
      <c r="B140" s="12">
        <v>696244203309</v>
      </c>
      <c r="C140" s="1" t="s">
        <v>217</v>
      </c>
      <c r="D140" s="1" t="s">
        <v>679</v>
      </c>
      <c r="E140" s="11">
        <v>2300</v>
      </c>
      <c r="F140" s="10"/>
      <c r="G140" s="162">
        <v>326.62</v>
      </c>
      <c r="H140" s="5">
        <f t="shared" ref="H140:H171" si="29">(ROUND(G140*(1-$E$5)*(1-$G$5)*(1-$H$5),2)*F140)</f>
        <v>0</v>
      </c>
      <c r="I140" s="102">
        <f t="shared" ref="I140:I219" si="30">(G140*$E$15)+G140</f>
        <v>369.0806</v>
      </c>
      <c r="J140" s="85">
        <f t="shared" ref="J140:J171" si="31">H140+(H140*$E$15)</f>
        <v>0</v>
      </c>
      <c r="K140" s="58">
        <v>25</v>
      </c>
      <c r="L140" s="4" t="s">
        <v>1</v>
      </c>
      <c r="M140" s="8">
        <f t="shared" ref="M140:M163" si="32">S140+P140</f>
        <v>22.378399999999999</v>
      </c>
      <c r="N140" s="9">
        <v>20.948399999999999</v>
      </c>
      <c r="O140" s="2">
        <v>0.91079999999999994</v>
      </c>
      <c r="P140" s="2">
        <v>1.43</v>
      </c>
      <c r="Q140" s="2">
        <v>0</v>
      </c>
      <c r="R140" s="2">
        <v>0</v>
      </c>
      <c r="S140" s="126">
        <f t="shared" ref="S140:S163" si="33">O140/100*E140+R140</f>
        <v>20.948399999999999</v>
      </c>
      <c r="T140" s="7" t="s">
        <v>78</v>
      </c>
      <c r="U140" s="1"/>
      <c r="W140" s="31">
        <v>36</v>
      </c>
      <c r="Y140" s="1" t="s">
        <v>329</v>
      </c>
      <c r="Z140" s="4" t="s">
        <v>430</v>
      </c>
      <c r="AA140" s="4" t="s">
        <v>436</v>
      </c>
      <c r="AB140" s="34" t="s">
        <v>475</v>
      </c>
      <c r="AC140" s="7" t="s">
        <v>575</v>
      </c>
      <c r="AD140" s="1">
        <v>11.25</v>
      </c>
      <c r="AE140" s="1">
        <v>11.25</v>
      </c>
      <c r="AF140" s="1">
        <v>7.5</v>
      </c>
      <c r="AJ140" s="1">
        <v>47</v>
      </c>
      <c r="AK140" s="1">
        <v>36</v>
      </c>
      <c r="AM140" s="50">
        <f t="shared" ref="AM140:AM163" si="34">M140*W140</f>
        <v>805.62239999999997</v>
      </c>
      <c r="AN140" s="46">
        <v>1</v>
      </c>
      <c r="AO140" s="1">
        <v>0.193</v>
      </c>
      <c r="AP140" s="47">
        <v>0.1</v>
      </c>
      <c r="AQ140" s="1">
        <v>0.45300000000000001</v>
      </c>
      <c r="AU140" s="5"/>
      <c r="AW140" s="5"/>
    </row>
    <row r="141" spans="1:49" ht="13.15" customHeight="1" x14ac:dyDescent="0.2">
      <c r="A141" s="45">
        <f>SUBTOTAL(3,$B$18:B141)</f>
        <v>124</v>
      </c>
      <c r="B141" s="12">
        <v>696244203323</v>
      </c>
      <c r="C141" s="1" t="s">
        <v>216</v>
      </c>
      <c r="D141" s="1" t="s">
        <v>680</v>
      </c>
      <c r="E141" s="11">
        <v>40</v>
      </c>
      <c r="F141" s="10"/>
      <c r="G141" s="162">
        <v>7.62</v>
      </c>
      <c r="H141" s="5">
        <f t="shared" si="29"/>
        <v>0</v>
      </c>
      <c r="I141" s="102">
        <f t="shared" si="30"/>
        <v>8.6105999999999998</v>
      </c>
      <c r="J141" s="85">
        <f t="shared" si="31"/>
        <v>0</v>
      </c>
      <c r="K141" s="58">
        <v>25</v>
      </c>
      <c r="L141" s="4" t="s">
        <v>1</v>
      </c>
      <c r="M141" s="8">
        <f t="shared" si="32"/>
        <v>0.37431999999999999</v>
      </c>
      <c r="N141" s="9">
        <v>0.36431999999999998</v>
      </c>
      <c r="O141" s="2">
        <v>0.91079999999999994</v>
      </c>
      <c r="R141" s="2">
        <v>0.01</v>
      </c>
      <c r="S141" s="126">
        <f t="shared" si="33"/>
        <v>0.37431999999999999</v>
      </c>
      <c r="T141" s="7" t="s">
        <v>67</v>
      </c>
      <c r="U141" s="1">
        <v>6</v>
      </c>
      <c r="V141" s="7" t="s">
        <v>341</v>
      </c>
      <c r="W141" s="31">
        <v>864</v>
      </c>
      <c r="X141" s="31">
        <f>W141/U141</f>
        <v>144</v>
      </c>
      <c r="Y141" s="1" t="s">
        <v>332</v>
      </c>
      <c r="Z141" s="4" t="s">
        <v>430</v>
      </c>
      <c r="AA141" s="4" t="s">
        <v>436</v>
      </c>
      <c r="AB141" s="34" t="s">
        <v>475</v>
      </c>
      <c r="AC141" s="7" t="s">
        <v>575</v>
      </c>
      <c r="AD141" s="1">
        <v>1.5</v>
      </c>
      <c r="AE141" s="1">
        <v>3.5</v>
      </c>
      <c r="AF141" s="1">
        <v>4.75</v>
      </c>
      <c r="AG141" s="1">
        <v>7.375</v>
      </c>
      <c r="AH141" s="1">
        <v>5.375</v>
      </c>
      <c r="AI141" s="1">
        <v>5.375</v>
      </c>
      <c r="AJ141" s="1">
        <v>47</v>
      </c>
      <c r="AK141" s="1">
        <v>36</v>
      </c>
      <c r="AM141" s="50">
        <f t="shared" si="34"/>
        <v>323.41247999999996</v>
      </c>
      <c r="AN141" s="46">
        <v>1</v>
      </c>
      <c r="AO141" s="1">
        <v>0.193</v>
      </c>
      <c r="AP141" s="47">
        <v>0.1</v>
      </c>
      <c r="AQ141" s="1">
        <v>0.45300000000000001</v>
      </c>
      <c r="AU141" s="5"/>
      <c r="AW141" s="5"/>
    </row>
    <row r="142" spans="1:49" ht="13.15" customHeight="1" x14ac:dyDescent="0.2">
      <c r="A142" s="45">
        <f>SUBTOTAL(3,$B$18:B142)</f>
        <v>125</v>
      </c>
      <c r="B142" s="12">
        <v>696244203347</v>
      </c>
      <c r="C142" s="1" t="s">
        <v>215</v>
      </c>
      <c r="D142" s="1" t="s">
        <v>1035</v>
      </c>
      <c r="E142" s="11">
        <v>282</v>
      </c>
      <c r="F142" s="10"/>
      <c r="G142" s="162">
        <v>46.63</v>
      </c>
      <c r="H142" s="5">
        <f t="shared" si="29"/>
        <v>0</v>
      </c>
      <c r="I142" s="102">
        <f t="shared" si="30"/>
        <v>52.691900000000004</v>
      </c>
      <c r="J142" s="85">
        <f t="shared" si="31"/>
        <v>0</v>
      </c>
      <c r="K142" s="58">
        <v>25</v>
      </c>
      <c r="L142" s="4" t="s">
        <v>1</v>
      </c>
      <c r="M142" s="8">
        <f t="shared" si="32"/>
        <v>2.8424559999999994</v>
      </c>
      <c r="N142" s="9">
        <v>2.5684999999999998</v>
      </c>
      <c r="O142" s="2">
        <v>0.91079999999999994</v>
      </c>
      <c r="P142" s="2">
        <v>0.26400000000000001</v>
      </c>
      <c r="Q142" s="2">
        <v>0.4</v>
      </c>
      <c r="R142" s="2">
        <v>0.01</v>
      </c>
      <c r="S142" s="126">
        <f t="shared" si="33"/>
        <v>2.5784559999999996</v>
      </c>
      <c r="T142" s="7" t="s">
        <v>70</v>
      </c>
      <c r="U142" s="1">
        <v>2</v>
      </c>
      <c r="V142" s="7" t="s">
        <v>342</v>
      </c>
      <c r="W142" s="31">
        <v>140</v>
      </c>
      <c r="X142" s="31">
        <f>W142/U142</f>
        <v>70</v>
      </c>
      <c r="Y142" s="1" t="s">
        <v>1005</v>
      </c>
      <c r="Z142" s="4" t="s">
        <v>430</v>
      </c>
      <c r="AA142" s="4" t="s">
        <v>436</v>
      </c>
      <c r="AB142" s="34" t="s">
        <v>475</v>
      </c>
      <c r="AC142" s="7" t="s">
        <v>575</v>
      </c>
      <c r="AD142" s="1">
        <v>7</v>
      </c>
      <c r="AE142" s="1">
        <v>6</v>
      </c>
      <c r="AF142" s="1">
        <v>3.5</v>
      </c>
      <c r="AG142" s="1">
        <v>12.5</v>
      </c>
      <c r="AH142" s="1">
        <v>7.5</v>
      </c>
      <c r="AI142" s="1">
        <v>4.375</v>
      </c>
      <c r="AJ142" s="1">
        <v>47</v>
      </c>
      <c r="AK142" s="1">
        <v>36</v>
      </c>
      <c r="AM142" s="50">
        <f t="shared" si="34"/>
        <v>397.94383999999991</v>
      </c>
      <c r="AN142" s="46">
        <v>1</v>
      </c>
      <c r="AO142" s="1">
        <v>0.193</v>
      </c>
      <c r="AP142" s="47">
        <v>0.1</v>
      </c>
      <c r="AQ142" s="1">
        <v>0.45300000000000001</v>
      </c>
      <c r="AU142" s="5"/>
      <c r="AW142" s="5"/>
    </row>
    <row r="143" spans="1:49" ht="13.15" customHeight="1" x14ac:dyDescent="0.2">
      <c r="A143" s="45">
        <f>SUBTOTAL(3,$B$18:B143)</f>
        <v>126</v>
      </c>
      <c r="B143" s="12">
        <v>696244203361</v>
      </c>
      <c r="C143" s="1" t="s">
        <v>214</v>
      </c>
      <c r="D143" s="1" t="s">
        <v>681</v>
      </c>
      <c r="E143" s="11">
        <v>1600</v>
      </c>
      <c r="F143" s="10"/>
      <c r="G143" s="162">
        <v>248.45</v>
      </c>
      <c r="H143" s="5">
        <f t="shared" si="29"/>
        <v>0</v>
      </c>
      <c r="I143" s="102">
        <f t="shared" si="30"/>
        <v>280.74849999999998</v>
      </c>
      <c r="J143" s="85">
        <f t="shared" si="31"/>
        <v>0</v>
      </c>
      <c r="K143" s="58">
        <v>25</v>
      </c>
      <c r="L143" s="4" t="s">
        <v>1</v>
      </c>
      <c r="M143" s="8">
        <f t="shared" si="32"/>
        <v>19.346800000000002</v>
      </c>
      <c r="N143" s="9">
        <v>17.916800000000002</v>
      </c>
      <c r="O143" s="2">
        <v>1.1198000000000001</v>
      </c>
      <c r="P143" s="2">
        <v>1.43</v>
      </c>
      <c r="Q143" s="2">
        <v>0</v>
      </c>
      <c r="R143" s="2">
        <v>0</v>
      </c>
      <c r="S143" s="126">
        <f t="shared" si="33"/>
        <v>17.916800000000002</v>
      </c>
      <c r="T143" s="7" t="s">
        <v>78</v>
      </c>
      <c r="U143" s="1"/>
      <c r="W143" s="31">
        <v>36</v>
      </c>
      <c r="Y143" s="1" t="s">
        <v>329</v>
      </c>
      <c r="Z143" s="4" t="s">
        <v>430</v>
      </c>
      <c r="AA143" s="4" t="s">
        <v>436</v>
      </c>
      <c r="AB143" s="34" t="s">
        <v>476</v>
      </c>
      <c r="AC143" s="7" t="s">
        <v>575</v>
      </c>
      <c r="AD143" s="1">
        <v>11.25</v>
      </c>
      <c r="AE143" s="1">
        <v>11.25</v>
      </c>
      <c r="AF143" s="1">
        <v>7.5</v>
      </c>
      <c r="AJ143" s="1">
        <v>47</v>
      </c>
      <c r="AK143" s="1">
        <v>36</v>
      </c>
      <c r="AM143" s="50">
        <f t="shared" si="34"/>
        <v>696.48480000000006</v>
      </c>
      <c r="AN143" s="46">
        <v>1.31</v>
      </c>
      <c r="AO143" s="1">
        <v>0.193</v>
      </c>
      <c r="AP143" s="47">
        <v>0.1</v>
      </c>
      <c r="AQ143" s="1">
        <v>0.45300000000000001</v>
      </c>
      <c r="AU143" s="5"/>
      <c r="AW143" s="5"/>
    </row>
    <row r="144" spans="1:49" ht="13.15" customHeight="1" x14ac:dyDescent="0.2">
      <c r="A144" s="45">
        <f>SUBTOTAL(3,$B$18:B144)</f>
        <v>127</v>
      </c>
      <c r="B144" s="12">
        <v>696244203385</v>
      </c>
      <c r="C144" s="1" t="s">
        <v>213</v>
      </c>
      <c r="D144" s="1" t="s">
        <v>682</v>
      </c>
      <c r="E144" s="11">
        <v>40</v>
      </c>
      <c r="F144" s="10"/>
      <c r="G144" s="162">
        <v>8.31</v>
      </c>
      <c r="H144" s="5">
        <f t="shared" si="29"/>
        <v>0</v>
      </c>
      <c r="I144" s="102">
        <f t="shared" si="30"/>
        <v>9.3902999999999999</v>
      </c>
      <c r="J144" s="85">
        <f t="shared" si="31"/>
        <v>0</v>
      </c>
      <c r="K144" s="58">
        <v>25</v>
      </c>
      <c r="L144" s="4" t="s">
        <v>1</v>
      </c>
      <c r="M144" s="8">
        <f t="shared" si="32"/>
        <v>0.45792000000000005</v>
      </c>
      <c r="N144" s="9">
        <v>0.44792000000000004</v>
      </c>
      <c r="O144" s="2">
        <v>1.1198000000000001</v>
      </c>
      <c r="R144" s="2">
        <v>0.01</v>
      </c>
      <c r="S144" s="126">
        <f t="shared" si="33"/>
        <v>0.45792000000000005</v>
      </c>
      <c r="T144" s="7" t="s">
        <v>67</v>
      </c>
      <c r="U144" s="1">
        <v>6</v>
      </c>
      <c r="V144" s="7" t="s">
        <v>341</v>
      </c>
      <c r="W144" s="31">
        <v>864</v>
      </c>
      <c r="X144" s="31">
        <f>W144/U144</f>
        <v>144</v>
      </c>
      <c r="Y144" s="1" t="s">
        <v>332</v>
      </c>
      <c r="Z144" s="4" t="s">
        <v>430</v>
      </c>
      <c r="AA144" s="4" t="s">
        <v>436</v>
      </c>
      <c r="AB144" s="34" t="s">
        <v>476</v>
      </c>
      <c r="AC144" s="7" t="s">
        <v>575</v>
      </c>
      <c r="AD144" s="1">
        <v>1.5</v>
      </c>
      <c r="AE144" s="1">
        <v>3.5</v>
      </c>
      <c r="AF144" s="1">
        <v>4.75</v>
      </c>
      <c r="AG144" s="1">
        <v>7.375</v>
      </c>
      <c r="AH144" s="1">
        <v>5.375</v>
      </c>
      <c r="AI144" s="1">
        <v>5.375</v>
      </c>
      <c r="AJ144" s="1">
        <v>47</v>
      </c>
      <c r="AK144" s="1">
        <v>36</v>
      </c>
      <c r="AM144" s="50">
        <f t="shared" si="34"/>
        <v>395.64288000000005</v>
      </c>
      <c r="AN144" s="46">
        <v>1.31</v>
      </c>
      <c r="AO144" s="1">
        <v>0.193</v>
      </c>
      <c r="AP144" s="47">
        <v>0.1</v>
      </c>
      <c r="AQ144" s="1">
        <v>0.45300000000000001</v>
      </c>
      <c r="AU144" s="5"/>
      <c r="AW144" s="5"/>
    </row>
    <row r="145" spans="1:49" ht="13.15" customHeight="1" x14ac:dyDescent="0.2">
      <c r="A145" s="45">
        <f>SUBTOTAL(3,$B$18:B145)</f>
        <v>128</v>
      </c>
      <c r="B145" s="12">
        <v>696244203408</v>
      </c>
      <c r="C145" s="1" t="s">
        <v>212</v>
      </c>
      <c r="D145" s="1" t="s">
        <v>1036</v>
      </c>
      <c r="E145" s="11">
        <v>258</v>
      </c>
      <c r="F145" s="10"/>
      <c r="G145" s="162">
        <v>46.63</v>
      </c>
      <c r="H145" s="5">
        <f t="shared" si="29"/>
        <v>0</v>
      </c>
      <c r="I145" s="102">
        <f t="shared" si="30"/>
        <v>52.691900000000004</v>
      </c>
      <c r="J145" s="85">
        <f t="shared" si="31"/>
        <v>0</v>
      </c>
      <c r="K145" s="58">
        <v>25</v>
      </c>
      <c r="L145" s="4" t="s">
        <v>1</v>
      </c>
      <c r="M145" s="8">
        <f t="shared" si="32"/>
        <v>3.1630840000000005</v>
      </c>
      <c r="N145" s="9">
        <v>2.8890840000000004</v>
      </c>
      <c r="O145" s="2">
        <v>1.1198000000000001</v>
      </c>
      <c r="P145" s="2">
        <v>0.26400000000000001</v>
      </c>
      <c r="Q145" s="2">
        <v>0.4</v>
      </c>
      <c r="R145" s="2">
        <v>0.01</v>
      </c>
      <c r="S145" s="126">
        <f t="shared" si="33"/>
        <v>2.8990840000000002</v>
      </c>
      <c r="T145" s="7" t="s">
        <v>70</v>
      </c>
      <c r="U145" s="1">
        <v>2</v>
      </c>
      <c r="V145" s="7" t="s">
        <v>342</v>
      </c>
      <c r="W145" s="31">
        <v>140</v>
      </c>
      <c r="X145" s="31">
        <f>W145/U145</f>
        <v>70</v>
      </c>
      <c r="Y145" s="1" t="s">
        <v>1005</v>
      </c>
      <c r="Z145" s="4" t="s">
        <v>430</v>
      </c>
      <c r="AA145" s="4" t="s">
        <v>436</v>
      </c>
      <c r="AB145" s="34" t="s">
        <v>476</v>
      </c>
      <c r="AC145" s="7" t="s">
        <v>575</v>
      </c>
      <c r="AD145" s="1">
        <v>7</v>
      </c>
      <c r="AE145" s="1">
        <v>6</v>
      </c>
      <c r="AF145" s="1">
        <v>3.5</v>
      </c>
      <c r="AG145" s="1">
        <v>12.5</v>
      </c>
      <c r="AH145" s="1">
        <v>7.5</v>
      </c>
      <c r="AI145" s="1">
        <v>4.375</v>
      </c>
      <c r="AJ145" s="1">
        <v>47</v>
      </c>
      <c r="AK145" s="1">
        <v>36</v>
      </c>
      <c r="AM145" s="50">
        <f t="shared" si="34"/>
        <v>442.83176000000009</v>
      </c>
      <c r="AN145" s="46">
        <v>1.31</v>
      </c>
      <c r="AO145" s="1">
        <v>0.193</v>
      </c>
      <c r="AP145" s="47">
        <v>0.1</v>
      </c>
      <c r="AQ145" s="1">
        <v>0.45300000000000001</v>
      </c>
      <c r="AU145" s="5"/>
      <c r="AW145" s="5"/>
    </row>
    <row r="146" spans="1:49" ht="13.15" customHeight="1" x14ac:dyDescent="0.2">
      <c r="A146" s="45">
        <f>SUBTOTAL(3,$B$18:B146)</f>
        <v>129</v>
      </c>
      <c r="B146" s="12">
        <v>696244203965</v>
      </c>
      <c r="C146" s="1" t="s">
        <v>211</v>
      </c>
      <c r="D146" s="1" t="s">
        <v>683</v>
      </c>
      <c r="E146" s="11">
        <v>1000</v>
      </c>
      <c r="F146" s="10"/>
      <c r="G146" s="162">
        <v>164.32</v>
      </c>
      <c r="H146" s="5">
        <f t="shared" si="29"/>
        <v>0</v>
      </c>
      <c r="I146" s="102">
        <f t="shared" si="30"/>
        <v>185.6816</v>
      </c>
      <c r="J146" s="85">
        <f t="shared" si="31"/>
        <v>0</v>
      </c>
      <c r="K146" s="58">
        <v>25</v>
      </c>
      <c r="L146" s="4" t="s">
        <v>1</v>
      </c>
      <c r="M146" s="8">
        <f t="shared" si="32"/>
        <v>14.629999999999999</v>
      </c>
      <c r="N146" s="9">
        <v>13.200000000000001</v>
      </c>
      <c r="O146" s="2">
        <v>1.32</v>
      </c>
      <c r="P146" s="2">
        <v>1.43</v>
      </c>
      <c r="Q146" s="2">
        <v>0</v>
      </c>
      <c r="R146" s="2">
        <v>0</v>
      </c>
      <c r="S146" s="126">
        <f t="shared" si="33"/>
        <v>13.2</v>
      </c>
      <c r="T146" s="7" t="s">
        <v>78</v>
      </c>
      <c r="U146" s="1"/>
      <c r="W146" s="31">
        <v>36</v>
      </c>
      <c r="Y146" s="1" t="s">
        <v>329</v>
      </c>
      <c r="Z146" s="4" t="s">
        <v>430</v>
      </c>
      <c r="AA146" s="4" t="s">
        <v>436</v>
      </c>
      <c r="AB146" s="34" t="s">
        <v>462</v>
      </c>
      <c r="AC146" s="7" t="s">
        <v>575</v>
      </c>
      <c r="AD146" s="1">
        <v>11.25</v>
      </c>
      <c r="AE146" s="1">
        <v>11.25</v>
      </c>
      <c r="AF146" s="1">
        <v>7.5</v>
      </c>
      <c r="AJ146" s="1">
        <v>47</v>
      </c>
      <c r="AK146" s="1">
        <v>36</v>
      </c>
      <c r="AM146" s="50">
        <f t="shared" si="34"/>
        <v>526.67999999999995</v>
      </c>
      <c r="AN146" s="46">
        <v>1.6140000000000001</v>
      </c>
      <c r="AO146" s="1">
        <v>0.193</v>
      </c>
      <c r="AP146" s="47">
        <v>0.1</v>
      </c>
      <c r="AQ146" s="1">
        <v>0.45300000000000001</v>
      </c>
      <c r="AU146" s="5"/>
      <c r="AW146" s="5"/>
    </row>
    <row r="147" spans="1:49" ht="13.15" customHeight="1" x14ac:dyDescent="0.2">
      <c r="A147" s="45">
        <f>SUBTOTAL(3,$B$18:B147)</f>
        <v>130</v>
      </c>
      <c r="B147" s="12">
        <v>696244203989</v>
      </c>
      <c r="C147" s="1" t="s">
        <v>210</v>
      </c>
      <c r="D147" s="1" t="s">
        <v>684</v>
      </c>
      <c r="E147" s="11">
        <v>40</v>
      </c>
      <c r="F147" s="10"/>
      <c r="G147" s="162">
        <v>8.7899999999999991</v>
      </c>
      <c r="H147" s="5">
        <f t="shared" si="29"/>
        <v>0</v>
      </c>
      <c r="I147" s="102">
        <f t="shared" si="30"/>
        <v>9.9326999999999988</v>
      </c>
      <c r="J147" s="85">
        <f t="shared" si="31"/>
        <v>0</v>
      </c>
      <c r="K147" s="58">
        <v>25</v>
      </c>
      <c r="L147" s="4" t="s">
        <v>1</v>
      </c>
      <c r="M147" s="8">
        <f t="shared" si="32"/>
        <v>0.53800000000000003</v>
      </c>
      <c r="N147" s="9">
        <v>0.52800000000000002</v>
      </c>
      <c r="O147" s="2">
        <v>1.32</v>
      </c>
      <c r="R147" s="2">
        <v>0.01</v>
      </c>
      <c r="S147" s="126">
        <f t="shared" si="33"/>
        <v>0.53800000000000003</v>
      </c>
      <c r="T147" s="7" t="s">
        <v>67</v>
      </c>
      <c r="U147" s="1">
        <v>6</v>
      </c>
      <c r="V147" s="7" t="s">
        <v>341</v>
      </c>
      <c r="W147" s="31">
        <v>864</v>
      </c>
      <c r="X147" s="31">
        <f>W147/U147</f>
        <v>144</v>
      </c>
      <c r="Y147" s="1" t="s">
        <v>332</v>
      </c>
      <c r="Z147" s="4" t="s">
        <v>430</v>
      </c>
      <c r="AA147" s="4" t="s">
        <v>436</v>
      </c>
      <c r="AB147" s="34" t="s">
        <v>462</v>
      </c>
      <c r="AC147" s="7" t="s">
        <v>575</v>
      </c>
      <c r="AD147" s="1">
        <v>1.5</v>
      </c>
      <c r="AE147" s="1">
        <v>3.5</v>
      </c>
      <c r="AF147" s="1">
        <v>4.75</v>
      </c>
      <c r="AG147" s="1">
        <v>7.375</v>
      </c>
      <c r="AH147" s="1">
        <v>5.375</v>
      </c>
      <c r="AI147" s="1">
        <v>5.375</v>
      </c>
      <c r="AJ147" s="1">
        <v>47</v>
      </c>
      <c r="AK147" s="1">
        <v>36</v>
      </c>
      <c r="AM147" s="50">
        <f t="shared" si="34"/>
        <v>464.83200000000005</v>
      </c>
      <c r="AN147" s="46">
        <v>1.6140000000000001</v>
      </c>
      <c r="AO147" s="1">
        <v>0.193</v>
      </c>
      <c r="AP147" s="47">
        <v>0.1</v>
      </c>
      <c r="AQ147" s="1">
        <v>0.45300000000000001</v>
      </c>
      <c r="AU147" s="5"/>
      <c r="AW147" s="5"/>
    </row>
    <row r="148" spans="1:49" ht="13.15" customHeight="1" x14ac:dyDescent="0.2">
      <c r="A148" s="45">
        <f>SUBTOTAL(3,$B$18:B148)</f>
        <v>131</v>
      </c>
      <c r="B148" s="12">
        <v>696244204009</v>
      </c>
      <c r="C148" s="1" t="s">
        <v>209</v>
      </c>
      <c r="D148" s="1" t="s">
        <v>1037</v>
      </c>
      <c r="E148" s="11">
        <v>240</v>
      </c>
      <c r="F148" s="10"/>
      <c r="G148" s="162">
        <v>46.63</v>
      </c>
      <c r="H148" s="5">
        <f t="shared" si="29"/>
        <v>0</v>
      </c>
      <c r="I148" s="102">
        <f t="shared" si="30"/>
        <v>52.691900000000004</v>
      </c>
      <c r="J148" s="85">
        <f t="shared" si="31"/>
        <v>0</v>
      </c>
      <c r="K148" s="58">
        <v>25</v>
      </c>
      <c r="L148" s="4" t="s">
        <v>1</v>
      </c>
      <c r="M148" s="8">
        <f t="shared" si="32"/>
        <v>3.4420000000000002</v>
      </c>
      <c r="N148" s="9">
        <v>3.1680000000000001</v>
      </c>
      <c r="O148" s="2">
        <v>1.32</v>
      </c>
      <c r="P148" s="2">
        <v>0.26400000000000001</v>
      </c>
      <c r="Q148" s="2">
        <v>0.4</v>
      </c>
      <c r="R148" s="2">
        <v>0.01</v>
      </c>
      <c r="S148" s="126">
        <f t="shared" si="33"/>
        <v>3.1779999999999999</v>
      </c>
      <c r="T148" s="7" t="s">
        <v>70</v>
      </c>
      <c r="U148" s="1">
        <v>2</v>
      </c>
      <c r="V148" s="7" t="s">
        <v>342</v>
      </c>
      <c r="W148" s="31">
        <v>140</v>
      </c>
      <c r="X148" s="31">
        <f>W148/U148</f>
        <v>70</v>
      </c>
      <c r="Y148" s="1" t="s">
        <v>1005</v>
      </c>
      <c r="Z148" s="4" t="s">
        <v>430</v>
      </c>
      <c r="AA148" s="4" t="s">
        <v>436</v>
      </c>
      <c r="AB148" s="34" t="s">
        <v>462</v>
      </c>
      <c r="AC148" s="7" t="s">
        <v>575</v>
      </c>
      <c r="AD148" s="1">
        <v>7</v>
      </c>
      <c r="AE148" s="1">
        <v>6</v>
      </c>
      <c r="AF148" s="1">
        <v>3.5</v>
      </c>
      <c r="AG148" s="1">
        <v>12.5</v>
      </c>
      <c r="AH148" s="1">
        <v>7.5</v>
      </c>
      <c r="AI148" s="1">
        <v>4.375</v>
      </c>
      <c r="AJ148" s="1">
        <v>47</v>
      </c>
      <c r="AK148" s="1">
        <v>36</v>
      </c>
      <c r="AM148" s="50">
        <f t="shared" si="34"/>
        <v>481.88</v>
      </c>
      <c r="AN148" s="46">
        <v>1.6140000000000001</v>
      </c>
      <c r="AO148" s="1">
        <v>0.193</v>
      </c>
      <c r="AP148" s="47">
        <v>0.1</v>
      </c>
      <c r="AQ148" s="1">
        <v>0.45300000000000001</v>
      </c>
      <c r="AU148" s="5"/>
      <c r="AW148" s="5"/>
    </row>
    <row r="149" spans="1:49" ht="13.15" customHeight="1" x14ac:dyDescent="0.2">
      <c r="A149" s="45">
        <f>SUBTOTAL(3,$B$18:B149)</f>
        <v>132</v>
      </c>
      <c r="B149" s="12">
        <v>696244203422</v>
      </c>
      <c r="C149" s="1" t="s">
        <v>208</v>
      </c>
      <c r="D149" s="1" t="s">
        <v>685</v>
      </c>
      <c r="E149" s="11">
        <v>1000</v>
      </c>
      <c r="F149" s="10"/>
      <c r="G149" s="162">
        <v>193.02</v>
      </c>
      <c r="H149" s="5">
        <f t="shared" si="29"/>
        <v>0</v>
      </c>
      <c r="I149" s="102">
        <f t="shared" si="30"/>
        <v>218.11260000000001</v>
      </c>
      <c r="J149" s="85">
        <f t="shared" si="31"/>
        <v>0</v>
      </c>
      <c r="K149" s="58">
        <v>25</v>
      </c>
      <c r="L149" s="4" t="s">
        <v>1</v>
      </c>
      <c r="M149" s="8">
        <f t="shared" si="32"/>
        <v>15.795999999999999</v>
      </c>
      <c r="N149" s="9">
        <v>14.366000000000001</v>
      </c>
      <c r="O149" s="2">
        <v>1.4366000000000001</v>
      </c>
      <c r="P149" s="2">
        <v>1.43</v>
      </c>
      <c r="Q149" s="2">
        <v>0</v>
      </c>
      <c r="R149" s="2">
        <v>0</v>
      </c>
      <c r="S149" s="126">
        <f t="shared" si="33"/>
        <v>14.366</v>
      </c>
      <c r="T149" s="7" t="s">
        <v>78</v>
      </c>
      <c r="U149" s="1"/>
      <c r="W149" s="31">
        <v>36</v>
      </c>
      <c r="Y149" s="1" t="s">
        <v>329</v>
      </c>
      <c r="Z149" s="4" t="s">
        <v>430</v>
      </c>
      <c r="AA149" s="4" t="s">
        <v>436</v>
      </c>
      <c r="AB149" s="34" t="s">
        <v>463</v>
      </c>
      <c r="AC149" s="7" t="s">
        <v>575</v>
      </c>
      <c r="AD149" s="1">
        <v>11.25</v>
      </c>
      <c r="AE149" s="1">
        <v>11.25</v>
      </c>
      <c r="AF149" s="1">
        <v>7.5</v>
      </c>
      <c r="AJ149" s="1">
        <v>47</v>
      </c>
      <c r="AK149" s="1">
        <v>36</v>
      </c>
      <c r="AM149" s="50">
        <f t="shared" si="34"/>
        <v>568.65599999999995</v>
      </c>
      <c r="AN149" s="46">
        <v>1.7709999999999999</v>
      </c>
      <c r="AO149" s="1">
        <v>0.193</v>
      </c>
      <c r="AP149" s="47">
        <v>0.1</v>
      </c>
      <c r="AQ149" s="1">
        <v>0.45300000000000001</v>
      </c>
      <c r="AU149" s="5"/>
      <c r="AW149" s="5"/>
    </row>
    <row r="150" spans="1:49" ht="13.15" customHeight="1" x14ac:dyDescent="0.2">
      <c r="A150" s="45">
        <f>SUBTOTAL(3,$B$18:B150)</f>
        <v>133</v>
      </c>
      <c r="B150" s="12">
        <v>696244203446</v>
      </c>
      <c r="C150" s="1" t="s">
        <v>207</v>
      </c>
      <c r="D150" s="1" t="s">
        <v>686</v>
      </c>
      <c r="E150" s="11">
        <v>40</v>
      </c>
      <c r="F150" s="10"/>
      <c r="G150" s="162">
        <v>10.29</v>
      </c>
      <c r="H150" s="5">
        <f t="shared" si="29"/>
        <v>0</v>
      </c>
      <c r="I150" s="102">
        <f t="shared" si="30"/>
        <v>11.627699999999999</v>
      </c>
      <c r="J150" s="85">
        <f t="shared" si="31"/>
        <v>0</v>
      </c>
      <c r="K150" s="58">
        <v>25</v>
      </c>
      <c r="L150" s="4" t="s">
        <v>1</v>
      </c>
      <c r="M150" s="8">
        <f t="shared" si="32"/>
        <v>0.58464000000000005</v>
      </c>
      <c r="N150" s="9">
        <v>0.57464000000000004</v>
      </c>
      <c r="O150" s="2">
        <v>1.4366000000000001</v>
      </c>
      <c r="R150" s="2">
        <v>0.01</v>
      </c>
      <c r="S150" s="126">
        <f t="shared" si="33"/>
        <v>0.58464000000000005</v>
      </c>
      <c r="T150" s="7" t="s">
        <v>67</v>
      </c>
      <c r="U150" s="1">
        <v>6</v>
      </c>
      <c r="V150" s="7" t="s">
        <v>341</v>
      </c>
      <c r="W150" s="31">
        <v>864</v>
      </c>
      <c r="X150" s="31">
        <f>W150/U150</f>
        <v>144</v>
      </c>
      <c r="Y150" s="1" t="s">
        <v>332</v>
      </c>
      <c r="Z150" s="4" t="s">
        <v>430</v>
      </c>
      <c r="AA150" s="4" t="s">
        <v>436</v>
      </c>
      <c r="AB150" s="34" t="s">
        <v>463</v>
      </c>
      <c r="AC150" s="7" t="s">
        <v>575</v>
      </c>
      <c r="AD150" s="1">
        <v>1.5</v>
      </c>
      <c r="AE150" s="1">
        <v>3.5</v>
      </c>
      <c r="AF150" s="1">
        <v>4.75</v>
      </c>
      <c r="AG150" s="1">
        <v>7.375</v>
      </c>
      <c r="AH150" s="1">
        <v>5.375</v>
      </c>
      <c r="AI150" s="1">
        <v>5.375</v>
      </c>
      <c r="AJ150" s="1">
        <v>47</v>
      </c>
      <c r="AK150" s="1">
        <v>36</v>
      </c>
      <c r="AM150" s="50">
        <f t="shared" si="34"/>
        <v>505.12896000000006</v>
      </c>
      <c r="AN150" s="46">
        <v>1.7709999999999999</v>
      </c>
      <c r="AO150" s="1">
        <v>0.193</v>
      </c>
      <c r="AP150" s="47">
        <v>0.1</v>
      </c>
      <c r="AQ150" s="1">
        <v>0.45300000000000001</v>
      </c>
      <c r="AU150" s="5"/>
      <c r="AW150" s="5"/>
    </row>
    <row r="151" spans="1:49" ht="13.15" customHeight="1" x14ac:dyDescent="0.2">
      <c r="A151" s="45">
        <f>SUBTOTAL(3,$B$18:B151)</f>
        <v>134</v>
      </c>
      <c r="B151" s="12">
        <v>696244203460</v>
      </c>
      <c r="C151" s="1" t="s">
        <v>206</v>
      </c>
      <c r="D151" s="1" t="s">
        <v>1038</v>
      </c>
      <c r="E151" s="11">
        <v>207</v>
      </c>
      <c r="F151" s="10"/>
      <c r="G151" s="162">
        <v>46.63</v>
      </c>
      <c r="H151" s="5">
        <f t="shared" si="29"/>
        <v>0</v>
      </c>
      <c r="I151" s="102">
        <f t="shared" si="30"/>
        <v>52.691900000000004</v>
      </c>
      <c r="J151" s="85">
        <f t="shared" si="31"/>
        <v>0</v>
      </c>
      <c r="K151" s="58">
        <v>25</v>
      </c>
      <c r="L151" s="4" t="s">
        <v>1</v>
      </c>
      <c r="M151" s="8">
        <f t="shared" si="32"/>
        <v>3.2477619999999998</v>
      </c>
      <c r="N151" s="9">
        <v>2.9737620000000002</v>
      </c>
      <c r="O151" s="2">
        <v>1.4366000000000001</v>
      </c>
      <c r="P151" s="2">
        <v>0.26400000000000001</v>
      </c>
      <c r="Q151" s="2">
        <v>0.4</v>
      </c>
      <c r="R151" s="2">
        <v>0.01</v>
      </c>
      <c r="S151" s="126">
        <f t="shared" si="33"/>
        <v>2.983762</v>
      </c>
      <c r="T151" s="7" t="s">
        <v>70</v>
      </c>
      <c r="U151" s="1">
        <v>2</v>
      </c>
      <c r="V151" s="7" t="s">
        <v>342</v>
      </c>
      <c r="W151" s="31">
        <v>140</v>
      </c>
      <c r="X151" s="31">
        <f>W151/U151</f>
        <v>70</v>
      </c>
      <c r="Y151" s="1" t="s">
        <v>1005</v>
      </c>
      <c r="Z151" s="4" t="s">
        <v>430</v>
      </c>
      <c r="AA151" s="4" t="s">
        <v>436</v>
      </c>
      <c r="AB151" s="34" t="s">
        <v>463</v>
      </c>
      <c r="AC151" s="7" t="s">
        <v>575</v>
      </c>
      <c r="AD151" s="1">
        <v>7</v>
      </c>
      <c r="AE151" s="1">
        <v>6</v>
      </c>
      <c r="AF151" s="1">
        <v>3.5</v>
      </c>
      <c r="AG151" s="1">
        <v>12.5</v>
      </c>
      <c r="AH151" s="1">
        <v>7.5</v>
      </c>
      <c r="AI151" s="1">
        <v>4.375</v>
      </c>
      <c r="AJ151" s="1">
        <v>47</v>
      </c>
      <c r="AK151" s="1">
        <v>36</v>
      </c>
      <c r="AM151" s="50">
        <f t="shared" si="34"/>
        <v>454.68667999999997</v>
      </c>
      <c r="AN151" s="46">
        <v>1.7709999999999999</v>
      </c>
      <c r="AO151" s="1">
        <v>0.193</v>
      </c>
      <c r="AP151" s="47">
        <v>0.1</v>
      </c>
      <c r="AQ151" s="1">
        <v>0.45300000000000001</v>
      </c>
      <c r="AU151" s="5"/>
      <c r="AW151" s="5"/>
    </row>
    <row r="152" spans="1:49" ht="13.15" customHeight="1" x14ac:dyDescent="0.2">
      <c r="A152" s="45">
        <f>SUBTOTAL(3,$B$18:B152)</f>
        <v>135</v>
      </c>
      <c r="B152" s="12">
        <v>696244201213</v>
      </c>
      <c r="C152" s="1" t="s">
        <v>205</v>
      </c>
      <c r="D152" s="1" t="s">
        <v>687</v>
      </c>
      <c r="E152" s="1">
        <v>800</v>
      </c>
      <c r="F152" s="10"/>
      <c r="G152" s="162">
        <v>169.34</v>
      </c>
      <c r="H152" s="5">
        <f t="shared" si="29"/>
        <v>0</v>
      </c>
      <c r="I152" s="102">
        <f t="shared" si="30"/>
        <v>191.35419999999999</v>
      </c>
      <c r="J152" s="85">
        <f t="shared" si="31"/>
        <v>0</v>
      </c>
      <c r="K152" s="58">
        <v>25</v>
      </c>
      <c r="L152" s="4" t="s">
        <v>1</v>
      </c>
      <c r="M152" s="8">
        <f t="shared" si="32"/>
        <v>14.15</v>
      </c>
      <c r="N152" s="9">
        <v>12.390400000000001</v>
      </c>
      <c r="O152" s="2">
        <v>1.59</v>
      </c>
      <c r="P152" s="2">
        <v>1.43</v>
      </c>
      <c r="Q152" s="2">
        <v>0</v>
      </c>
      <c r="R152" s="2">
        <v>0</v>
      </c>
      <c r="S152" s="126">
        <f t="shared" si="33"/>
        <v>12.72</v>
      </c>
      <c r="T152" s="7" t="s">
        <v>78</v>
      </c>
      <c r="U152" s="1"/>
      <c r="W152" s="31">
        <v>36</v>
      </c>
      <c r="Y152" s="1" t="s">
        <v>329</v>
      </c>
      <c r="Z152" s="4" t="s">
        <v>430</v>
      </c>
      <c r="AA152" s="4" t="s">
        <v>436</v>
      </c>
      <c r="AB152" s="34" t="s">
        <v>464</v>
      </c>
      <c r="AC152" s="7" t="s">
        <v>575</v>
      </c>
      <c r="AD152" s="1">
        <v>11.25</v>
      </c>
      <c r="AE152" s="1">
        <v>11.25</v>
      </c>
      <c r="AF152" s="1">
        <v>7.5</v>
      </c>
      <c r="AJ152" s="1">
        <v>47</v>
      </c>
      <c r="AK152" s="1">
        <v>36</v>
      </c>
      <c r="AM152" s="50">
        <f t="shared" si="34"/>
        <v>509.40000000000003</v>
      </c>
      <c r="AN152" s="46">
        <v>2.0270000000000001</v>
      </c>
      <c r="AO152" s="1">
        <v>0.193</v>
      </c>
      <c r="AP152" s="47">
        <v>0.1</v>
      </c>
      <c r="AQ152" s="1">
        <v>0.45300000000000001</v>
      </c>
      <c r="AU152" s="5"/>
      <c r="AW152" s="5"/>
    </row>
    <row r="153" spans="1:49" ht="13.15" customHeight="1" x14ac:dyDescent="0.2">
      <c r="A153" s="45">
        <f>SUBTOTAL(3,$B$18:B153)</f>
        <v>136</v>
      </c>
      <c r="B153" s="12">
        <v>696244201237</v>
      </c>
      <c r="C153" s="1" t="s">
        <v>204</v>
      </c>
      <c r="D153" s="1" t="s">
        <v>688</v>
      </c>
      <c r="E153" s="1">
        <v>40</v>
      </c>
      <c r="F153" s="10"/>
      <c r="G153" s="162">
        <v>11.68</v>
      </c>
      <c r="H153" s="5">
        <f t="shared" si="29"/>
        <v>0</v>
      </c>
      <c r="I153" s="102">
        <f t="shared" si="30"/>
        <v>13.198399999999999</v>
      </c>
      <c r="J153" s="85">
        <f t="shared" si="31"/>
        <v>0</v>
      </c>
      <c r="K153" s="58">
        <v>25</v>
      </c>
      <c r="L153" s="4" t="s">
        <v>1</v>
      </c>
      <c r="M153" s="8">
        <f t="shared" si="32"/>
        <v>0.73199999999999998</v>
      </c>
      <c r="N153" s="9">
        <v>0.61952000000000007</v>
      </c>
      <c r="O153" s="2">
        <v>1.59</v>
      </c>
      <c r="P153" s="2">
        <v>8.5999999999999993E-2</v>
      </c>
      <c r="Q153" s="2">
        <v>0.28599999999999998</v>
      </c>
      <c r="R153" s="2">
        <v>0.01</v>
      </c>
      <c r="S153" s="126">
        <f t="shared" si="33"/>
        <v>0.64600000000000002</v>
      </c>
      <c r="T153" s="7" t="s">
        <v>81</v>
      </c>
      <c r="U153" s="1">
        <v>6</v>
      </c>
      <c r="V153" s="7" t="s">
        <v>341</v>
      </c>
      <c r="W153" s="31">
        <v>864</v>
      </c>
      <c r="X153" s="31">
        <f>W153/U153</f>
        <v>144</v>
      </c>
      <c r="Y153" s="1" t="s">
        <v>332</v>
      </c>
      <c r="Z153" s="4" t="s">
        <v>430</v>
      </c>
      <c r="AA153" s="4" t="s">
        <v>436</v>
      </c>
      <c r="AB153" s="34" t="s">
        <v>464</v>
      </c>
      <c r="AC153" s="7" t="s">
        <v>575</v>
      </c>
      <c r="AD153" s="1">
        <v>1.5</v>
      </c>
      <c r="AE153" s="1">
        <v>3.5</v>
      </c>
      <c r="AF153" s="1">
        <v>4.75</v>
      </c>
      <c r="AG153" s="1">
        <v>7.375</v>
      </c>
      <c r="AH153" s="1">
        <v>5.375</v>
      </c>
      <c r="AI153" s="1">
        <v>5.375</v>
      </c>
      <c r="AJ153" s="1">
        <v>47</v>
      </c>
      <c r="AK153" s="1">
        <v>36</v>
      </c>
      <c r="AM153" s="50">
        <f t="shared" si="34"/>
        <v>632.44799999999998</v>
      </c>
      <c r="AN153" s="46">
        <v>2.0270000000000001</v>
      </c>
      <c r="AO153" s="1">
        <v>0.193</v>
      </c>
      <c r="AP153" s="47">
        <v>0.1</v>
      </c>
      <c r="AQ153" s="1">
        <v>0.45300000000000001</v>
      </c>
      <c r="AU153" s="5"/>
      <c r="AW153" s="5"/>
    </row>
    <row r="154" spans="1:49" ht="13.15" customHeight="1" x14ac:dyDescent="0.2">
      <c r="A154" s="45">
        <f>SUBTOTAL(3,$B$18:B154)</f>
        <v>137</v>
      </c>
      <c r="B154" s="12">
        <v>696244201251</v>
      </c>
      <c r="C154" s="1" t="s">
        <v>203</v>
      </c>
      <c r="D154" s="1" t="s">
        <v>1039</v>
      </c>
      <c r="E154" s="1">
        <v>180</v>
      </c>
      <c r="F154" s="10"/>
      <c r="G154" s="162">
        <v>46.63</v>
      </c>
      <c r="H154" s="5">
        <f t="shared" si="29"/>
        <v>0</v>
      </c>
      <c r="I154" s="102">
        <f t="shared" si="30"/>
        <v>52.691900000000004</v>
      </c>
      <c r="J154" s="85">
        <f t="shared" si="31"/>
        <v>0</v>
      </c>
      <c r="K154" s="58">
        <v>25</v>
      </c>
      <c r="L154" s="4" t="s">
        <v>1</v>
      </c>
      <c r="M154" s="8">
        <f t="shared" si="32"/>
        <v>3.1360000000000001</v>
      </c>
      <c r="N154" s="9">
        <v>2.7878400000000005</v>
      </c>
      <c r="O154" s="2">
        <v>1.59</v>
      </c>
      <c r="P154" s="2">
        <v>0.26400000000000001</v>
      </c>
      <c r="Q154" s="2">
        <v>0.4</v>
      </c>
      <c r="R154" s="2">
        <v>0.01</v>
      </c>
      <c r="S154" s="126">
        <f t="shared" si="33"/>
        <v>2.8719999999999999</v>
      </c>
      <c r="T154" s="7" t="s">
        <v>70</v>
      </c>
      <c r="U154" s="1">
        <v>2</v>
      </c>
      <c r="V154" s="7" t="s">
        <v>342</v>
      </c>
      <c r="W154" s="31">
        <v>140</v>
      </c>
      <c r="X154" s="31">
        <f>W154/U154</f>
        <v>70</v>
      </c>
      <c r="Y154" s="1" t="s">
        <v>1005</v>
      </c>
      <c r="Z154" s="4" t="s">
        <v>430</v>
      </c>
      <c r="AA154" s="4" t="s">
        <v>436</v>
      </c>
      <c r="AB154" s="34" t="s">
        <v>464</v>
      </c>
      <c r="AC154" s="7" t="s">
        <v>575</v>
      </c>
      <c r="AD154" s="1">
        <v>7</v>
      </c>
      <c r="AE154" s="1">
        <v>6</v>
      </c>
      <c r="AF154" s="1">
        <v>3.5</v>
      </c>
      <c r="AG154" s="1">
        <v>12.5</v>
      </c>
      <c r="AH154" s="1">
        <v>7.5</v>
      </c>
      <c r="AI154" s="1">
        <v>4.375</v>
      </c>
      <c r="AJ154" s="1">
        <v>47</v>
      </c>
      <c r="AK154" s="1">
        <v>36</v>
      </c>
      <c r="AM154" s="50">
        <f t="shared" si="34"/>
        <v>439.04</v>
      </c>
      <c r="AN154" s="46">
        <v>2.0270000000000001</v>
      </c>
      <c r="AO154" s="1">
        <v>0.193</v>
      </c>
      <c r="AP154" s="47">
        <v>0.1</v>
      </c>
      <c r="AQ154" s="1">
        <v>0.45300000000000001</v>
      </c>
      <c r="AU154" s="5"/>
      <c r="AW154" s="5"/>
    </row>
    <row r="155" spans="1:49" ht="13.15" customHeight="1" x14ac:dyDescent="0.2">
      <c r="A155" s="45">
        <f>SUBTOTAL(3,$B$18:B155)</f>
        <v>138</v>
      </c>
      <c r="B155" s="12">
        <v>696244202524</v>
      </c>
      <c r="C155" s="1" t="s">
        <v>202</v>
      </c>
      <c r="D155" s="1" t="s">
        <v>689</v>
      </c>
      <c r="E155" s="18">
        <v>1000</v>
      </c>
      <c r="F155" s="10"/>
      <c r="G155" s="162">
        <v>177.69</v>
      </c>
      <c r="H155" s="5">
        <f t="shared" si="29"/>
        <v>0</v>
      </c>
      <c r="I155" s="102">
        <f t="shared" si="30"/>
        <v>200.78970000000001</v>
      </c>
      <c r="J155" s="85">
        <f t="shared" si="31"/>
        <v>0</v>
      </c>
      <c r="K155" s="58">
        <v>25</v>
      </c>
      <c r="L155" s="4" t="s">
        <v>1</v>
      </c>
      <c r="M155" s="8">
        <f t="shared" si="32"/>
        <v>15.07</v>
      </c>
      <c r="N155" s="9">
        <v>13.640000000000002</v>
      </c>
      <c r="O155" s="2">
        <v>1.3640000000000001</v>
      </c>
      <c r="P155" s="2">
        <v>1.43</v>
      </c>
      <c r="Q155" s="2">
        <v>0</v>
      </c>
      <c r="R155" s="2">
        <v>0</v>
      </c>
      <c r="S155" s="126">
        <f t="shared" si="33"/>
        <v>13.64</v>
      </c>
      <c r="T155" s="7" t="s">
        <v>78</v>
      </c>
      <c r="U155" s="1"/>
      <c r="W155" s="31">
        <v>36</v>
      </c>
      <c r="Y155" s="1" t="s">
        <v>329</v>
      </c>
      <c r="Z155" s="4" t="s">
        <v>431</v>
      </c>
      <c r="AA155" s="4" t="s">
        <v>436</v>
      </c>
      <c r="AB155" s="34" t="s">
        <v>477</v>
      </c>
      <c r="AC155" s="7" t="s">
        <v>575</v>
      </c>
      <c r="AD155" s="1">
        <v>11.25</v>
      </c>
      <c r="AE155" s="1">
        <v>11.25</v>
      </c>
      <c r="AF155" s="1">
        <v>7.5</v>
      </c>
      <c r="AJ155" s="1">
        <v>47</v>
      </c>
      <c r="AK155" s="1">
        <v>36</v>
      </c>
      <c r="AM155" s="50">
        <f t="shared" si="34"/>
        <v>542.52</v>
      </c>
      <c r="AN155" s="46">
        <v>1</v>
      </c>
      <c r="AO155" s="1">
        <v>0.23599999999999999</v>
      </c>
      <c r="AP155" s="47">
        <v>0.114</v>
      </c>
      <c r="AQ155" s="1">
        <v>0.54300000000000004</v>
      </c>
      <c r="AU155" s="5"/>
      <c r="AW155" s="5"/>
    </row>
    <row r="156" spans="1:49" ht="13.15" customHeight="1" x14ac:dyDescent="0.2">
      <c r="A156" s="45">
        <f>SUBTOTAL(3,$B$18:B156)</f>
        <v>139</v>
      </c>
      <c r="B156" s="12">
        <v>696244202548</v>
      </c>
      <c r="C156" s="1" t="s">
        <v>201</v>
      </c>
      <c r="D156" s="1" t="s">
        <v>690</v>
      </c>
      <c r="E156" s="11">
        <v>40</v>
      </c>
      <c r="F156" s="10"/>
      <c r="G156" s="162">
        <v>9.41</v>
      </c>
      <c r="H156" s="5">
        <f t="shared" si="29"/>
        <v>0</v>
      </c>
      <c r="I156" s="102">
        <f t="shared" si="30"/>
        <v>10.6333</v>
      </c>
      <c r="J156" s="85">
        <f t="shared" si="31"/>
        <v>0</v>
      </c>
      <c r="K156" s="58">
        <v>25</v>
      </c>
      <c r="L156" s="4" t="s">
        <v>1</v>
      </c>
      <c r="M156" s="8">
        <f t="shared" si="32"/>
        <v>0.55560000000000009</v>
      </c>
      <c r="N156" s="9">
        <v>0.54560000000000008</v>
      </c>
      <c r="O156" s="2">
        <v>1.3640000000000001</v>
      </c>
      <c r="R156" s="2">
        <v>0.01</v>
      </c>
      <c r="S156" s="126">
        <f t="shared" si="33"/>
        <v>0.55560000000000009</v>
      </c>
      <c r="T156" s="7" t="s">
        <v>67</v>
      </c>
      <c r="U156" s="1">
        <v>6</v>
      </c>
      <c r="V156" s="7" t="s">
        <v>341</v>
      </c>
      <c r="W156" s="31">
        <v>864</v>
      </c>
      <c r="X156" s="31">
        <f>W156/U156</f>
        <v>144</v>
      </c>
      <c r="Y156" s="1" t="s">
        <v>332</v>
      </c>
      <c r="Z156" s="4" t="s">
        <v>431</v>
      </c>
      <c r="AA156" s="4" t="s">
        <v>436</v>
      </c>
      <c r="AB156" s="34" t="s">
        <v>477</v>
      </c>
      <c r="AC156" s="7" t="s">
        <v>575</v>
      </c>
      <c r="AD156" s="1">
        <v>1.5</v>
      </c>
      <c r="AE156" s="1">
        <v>3.5</v>
      </c>
      <c r="AF156" s="1">
        <v>4.75</v>
      </c>
      <c r="AG156" s="1">
        <v>7.375</v>
      </c>
      <c r="AH156" s="1">
        <v>5.375</v>
      </c>
      <c r="AI156" s="1">
        <v>5.375</v>
      </c>
      <c r="AJ156" s="1">
        <v>47</v>
      </c>
      <c r="AK156" s="1">
        <v>36</v>
      </c>
      <c r="AM156" s="50">
        <f t="shared" si="34"/>
        <v>480.03840000000008</v>
      </c>
      <c r="AN156" s="46">
        <v>1</v>
      </c>
      <c r="AO156" s="1">
        <v>0.23599999999999999</v>
      </c>
      <c r="AP156" s="47">
        <v>0.114</v>
      </c>
      <c r="AQ156" s="1">
        <v>0.54300000000000004</v>
      </c>
      <c r="AU156" s="5"/>
      <c r="AW156" s="5"/>
    </row>
    <row r="157" spans="1:49" ht="13.15" customHeight="1" x14ac:dyDescent="0.2">
      <c r="A157" s="45">
        <f>SUBTOTAL(3,$B$18:B157)</f>
        <v>140</v>
      </c>
      <c r="B157" s="12">
        <v>696244202562</v>
      </c>
      <c r="C157" s="1" t="s">
        <v>200</v>
      </c>
      <c r="D157" s="1" t="s">
        <v>1040</v>
      </c>
      <c r="E157" s="18">
        <v>225</v>
      </c>
      <c r="F157" s="10"/>
      <c r="G157" s="162">
        <v>46.63</v>
      </c>
      <c r="H157" s="5">
        <f t="shared" si="29"/>
        <v>0</v>
      </c>
      <c r="I157" s="102">
        <f t="shared" si="30"/>
        <v>52.691900000000004</v>
      </c>
      <c r="J157" s="85">
        <f t="shared" si="31"/>
        <v>0</v>
      </c>
      <c r="K157" s="58">
        <v>25</v>
      </c>
      <c r="L157" s="4" t="s">
        <v>1</v>
      </c>
      <c r="M157" s="8">
        <f t="shared" si="32"/>
        <v>3.343</v>
      </c>
      <c r="N157" s="9">
        <v>3.0690000000000004</v>
      </c>
      <c r="O157" s="2">
        <v>1.3640000000000001</v>
      </c>
      <c r="P157" s="2">
        <v>0.26400000000000001</v>
      </c>
      <c r="Q157" s="2">
        <v>0.4</v>
      </c>
      <c r="R157" s="2">
        <v>0.01</v>
      </c>
      <c r="S157" s="126">
        <f t="shared" si="33"/>
        <v>3.0790000000000002</v>
      </c>
      <c r="T157" s="7" t="s">
        <v>70</v>
      </c>
      <c r="U157" s="1">
        <v>2</v>
      </c>
      <c r="V157" s="7" t="s">
        <v>342</v>
      </c>
      <c r="W157" s="31">
        <v>140</v>
      </c>
      <c r="X157" s="31">
        <f>W157/U157</f>
        <v>70</v>
      </c>
      <c r="Y157" s="1" t="s">
        <v>1005</v>
      </c>
      <c r="Z157" s="4" t="s">
        <v>431</v>
      </c>
      <c r="AA157" s="4" t="s">
        <v>436</v>
      </c>
      <c r="AB157" s="34" t="s">
        <v>477</v>
      </c>
      <c r="AC157" s="7" t="s">
        <v>575</v>
      </c>
      <c r="AD157" s="1">
        <v>7</v>
      </c>
      <c r="AE157" s="1">
        <v>6</v>
      </c>
      <c r="AF157" s="1">
        <v>3.5</v>
      </c>
      <c r="AG157" s="1">
        <v>12.5</v>
      </c>
      <c r="AH157" s="1">
        <v>7.5</v>
      </c>
      <c r="AI157" s="1">
        <v>4.375</v>
      </c>
      <c r="AJ157" s="1">
        <v>47</v>
      </c>
      <c r="AK157" s="1">
        <v>36</v>
      </c>
      <c r="AM157" s="50">
        <f t="shared" si="34"/>
        <v>468.02</v>
      </c>
      <c r="AN157" s="46">
        <v>1</v>
      </c>
      <c r="AO157" s="1">
        <v>0.23599999999999999</v>
      </c>
      <c r="AP157" s="47">
        <v>0.114</v>
      </c>
      <c r="AQ157" s="1">
        <v>0.54300000000000004</v>
      </c>
      <c r="AU157" s="5"/>
      <c r="AW157" s="5"/>
    </row>
    <row r="158" spans="1:49" ht="13.15" customHeight="1" x14ac:dyDescent="0.2">
      <c r="A158" s="45">
        <f>SUBTOTAL(3,$B$18:B158)</f>
        <v>141</v>
      </c>
      <c r="B158" s="12">
        <v>696244202647</v>
      </c>
      <c r="C158" s="1" t="s">
        <v>199</v>
      </c>
      <c r="D158" s="1" t="s">
        <v>691</v>
      </c>
      <c r="E158" s="18">
        <v>800</v>
      </c>
      <c r="F158" s="10"/>
      <c r="G158" s="162">
        <v>178.43</v>
      </c>
      <c r="H158" s="5">
        <f t="shared" si="29"/>
        <v>0</v>
      </c>
      <c r="I158" s="102">
        <f t="shared" si="30"/>
        <v>201.6259</v>
      </c>
      <c r="J158" s="85">
        <f t="shared" si="31"/>
        <v>0</v>
      </c>
      <c r="K158" s="58">
        <v>25</v>
      </c>
      <c r="L158" s="4" t="s">
        <v>1</v>
      </c>
      <c r="M158" s="8">
        <f t="shared" si="32"/>
        <v>14.014000000000001</v>
      </c>
      <c r="N158" s="9">
        <v>12.584</v>
      </c>
      <c r="O158" s="2">
        <v>1.5730000000000002</v>
      </c>
      <c r="P158" s="2">
        <v>1.43</v>
      </c>
      <c r="Q158" s="2">
        <v>0</v>
      </c>
      <c r="R158" s="2">
        <v>0</v>
      </c>
      <c r="S158" s="126">
        <f t="shared" si="33"/>
        <v>12.584000000000001</v>
      </c>
      <c r="T158" s="7" t="s">
        <v>78</v>
      </c>
      <c r="U158" s="1"/>
      <c r="W158" s="31">
        <v>36</v>
      </c>
      <c r="Y158" s="1" t="s">
        <v>329</v>
      </c>
      <c r="Z158" s="4" t="s">
        <v>431</v>
      </c>
      <c r="AA158" s="4" t="s">
        <v>436</v>
      </c>
      <c r="AB158" s="34" t="s">
        <v>478</v>
      </c>
      <c r="AC158" s="7" t="s">
        <v>575</v>
      </c>
      <c r="AD158" s="1">
        <v>11.25</v>
      </c>
      <c r="AE158" s="1">
        <v>11.25</v>
      </c>
      <c r="AF158" s="1">
        <v>7.5</v>
      </c>
      <c r="AJ158" s="1">
        <v>47</v>
      </c>
      <c r="AK158" s="1">
        <v>36</v>
      </c>
      <c r="AM158" s="50">
        <f t="shared" si="34"/>
        <v>504.50400000000002</v>
      </c>
      <c r="AN158" s="46">
        <v>1.31</v>
      </c>
      <c r="AO158" s="1">
        <v>0.23599999999999999</v>
      </c>
      <c r="AP158" s="47">
        <v>0.114</v>
      </c>
      <c r="AQ158" s="1">
        <v>0.54300000000000004</v>
      </c>
      <c r="AU158" s="5"/>
      <c r="AW158" s="5"/>
    </row>
    <row r="159" spans="1:49" ht="13.15" customHeight="1" x14ac:dyDescent="0.2">
      <c r="A159" s="45">
        <f>SUBTOTAL(3,$B$18:B159)</f>
        <v>142</v>
      </c>
      <c r="B159" s="12">
        <v>696244202661</v>
      </c>
      <c r="C159" s="1" t="s">
        <v>198</v>
      </c>
      <c r="D159" s="1" t="s">
        <v>692</v>
      </c>
      <c r="E159" s="11">
        <v>40</v>
      </c>
      <c r="F159" s="10"/>
      <c r="G159" s="162">
        <v>11.74</v>
      </c>
      <c r="H159" s="5">
        <f t="shared" si="29"/>
        <v>0</v>
      </c>
      <c r="I159" s="102">
        <f t="shared" si="30"/>
        <v>13.2662</v>
      </c>
      <c r="J159" s="85">
        <f t="shared" si="31"/>
        <v>0</v>
      </c>
      <c r="K159" s="58">
        <v>25</v>
      </c>
      <c r="L159" s="4" t="s">
        <v>1</v>
      </c>
      <c r="M159" s="8">
        <f t="shared" si="32"/>
        <v>0.71719999999999995</v>
      </c>
      <c r="N159" s="9">
        <v>0.62920000000000009</v>
      </c>
      <c r="O159" s="2">
        <v>1.5730000000000002</v>
      </c>
      <c r="P159" s="2">
        <v>7.8E-2</v>
      </c>
      <c r="Q159" s="2">
        <v>0.22800000000000001</v>
      </c>
      <c r="R159" s="2">
        <v>0.01</v>
      </c>
      <c r="S159" s="126">
        <f t="shared" si="33"/>
        <v>0.63919999999999999</v>
      </c>
      <c r="T159" s="7" t="s">
        <v>67</v>
      </c>
      <c r="U159" s="1">
        <v>6</v>
      </c>
      <c r="V159" s="7" t="s">
        <v>341</v>
      </c>
      <c r="W159" s="31">
        <v>864</v>
      </c>
      <c r="X159" s="31">
        <v>144</v>
      </c>
      <c r="Y159" s="1" t="s">
        <v>332</v>
      </c>
      <c r="Z159" s="4" t="s">
        <v>431</v>
      </c>
      <c r="AA159" s="4" t="s">
        <v>436</v>
      </c>
      <c r="AB159" s="34" t="s">
        <v>478</v>
      </c>
      <c r="AC159" s="7" t="s">
        <v>575</v>
      </c>
      <c r="AD159" s="1">
        <v>1.5</v>
      </c>
      <c r="AE159" s="1">
        <v>3.5</v>
      </c>
      <c r="AF159" s="1">
        <v>4.75</v>
      </c>
      <c r="AG159" s="1">
        <v>7.375</v>
      </c>
      <c r="AH159" s="1">
        <v>5.375</v>
      </c>
      <c r="AI159" s="1">
        <v>5.375</v>
      </c>
      <c r="AJ159" s="1">
        <v>47</v>
      </c>
      <c r="AK159" s="1">
        <v>36</v>
      </c>
      <c r="AM159" s="50">
        <f t="shared" si="34"/>
        <v>619.66079999999999</v>
      </c>
      <c r="AN159" s="46">
        <v>1.31</v>
      </c>
      <c r="AO159" s="1">
        <v>0.23599999999999999</v>
      </c>
      <c r="AP159" s="47">
        <v>0.114</v>
      </c>
      <c r="AQ159" s="1">
        <v>0.54300000000000004</v>
      </c>
      <c r="AU159" s="5"/>
      <c r="AW159" s="5"/>
    </row>
    <row r="160" spans="1:49" ht="13.15" customHeight="1" x14ac:dyDescent="0.2">
      <c r="A160" s="45">
        <f>SUBTOTAL(3,$B$18:B160)</f>
        <v>143</v>
      </c>
      <c r="B160" s="12">
        <v>696244202685</v>
      </c>
      <c r="C160" s="1" t="s">
        <v>197</v>
      </c>
      <c r="D160" s="1" t="s">
        <v>1041</v>
      </c>
      <c r="E160" s="18">
        <v>179</v>
      </c>
      <c r="F160" s="10"/>
      <c r="G160" s="162">
        <v>46.63</v>
      </c>
      <c r="H160" s="5">
        <f t="shared" si="29"/>
        <v>0</v>
      </c>
      <c r="I160" s="102">
        <f t="shared" si="30"/>
        <v>52.691900000000004</v>
      </c>
      <c r="J160" s="85">
        <f t="shared" si="31"/>
        <v>0</v>
      </c>
      <c r="K160" s="58">
        <v>25</v>
      </c>
      <c r="L160" s="4" t="s">
        <v>1</v>
      </c>
      <c r="M160" s="8">
        <f t="shared" si="32"/>
        <v>3.0896699999999999</v>
      </c>
      <c r="N160" s="9">
        <v>2.8156699999999999</v>
      </c>
      <c r="O160" s="2">
        <v>1.5730000000000002</v>
      </c>
      <c r="P160" s="2">
        <v>0.26400000000000001</v>
      </c>
      <c r="Q160" s="2">
        <v>0.4</v>
      </c>
      <c r="R160" s="2">
        <v>0.01</v>
      </c>
      <c r="S160" s="126">
        <f t="shared" si="33"/>
        <v>2.8256700000000001</v>
      </c>
      <c r="T160" s="7" t="s">
        <v>70</v>
      </c>
      <c r="U160" s="1">
        <v>2</v>
      </c>
      <c r="V160" s="7" t="s">
        <v>342</v>
      </c>
      <c r="W160" s="31">
        <v>140</v>
      </c>
      <c r="X160" s="31">
        <f>W160/U160</f>
        <v>70</v>
      </c>
      <c r="Y160" s="1" t="s">
        <v>1005</v>
      </c>
      <c r="Z160" s="4" t="s">
        <v>431</v>
      </c>
      <c r="AA160" s="4" t="s">
        <v>436</v>
      </c>
      <c r="AB160" s="34" t="s">
        <v>478</v>
      </c>
      <c r="AC160" s="7" t="s">
        <v>575</v>
      </c>
      <c r="AD160" s="1">
        <v>7</v>
      </c>
      <c r="AE160" s="1">
        <v>6</v>
      </c>
      <c r="AF160" s="1">
        <v>3.5</v>
      </c>
      <c r="AG160" s="1">
        <v>12.5</v>
      </c>
      <c r="AH160" s="1">
        <v>7.5</v>
      </c>
      <c r="AI160" s="1">
        <v>4.375</v>
      </c>
      <c r="AJ160" s="1">
        <v>47</v>
      </c>
      <c r="AK160" s="1">
        <v>36</v>
      </c>
      <c r="AM160" s="50">
        <f t="shared" si="34"/>
        <v>432.55379999999997</v>
      </c>
      <c r="AN160" s="46">
        <v>1.31</v>
      </c>
      <c r="AO160" s="1">
        <v>0.23599999999999999</v>
      </c>
      <c r="AP160" s="47">
        <v>0.114</v>
      </c>
      <c r="AQ160" s="1">
        <v>0.54300000000000004</v>
      </c>
      <c r="AU160" s="5"/>
      <c r="AW160" s="5"/>
    </row>
    <row r="161" spans="1:49" ht="13.15" customHeight="1" x14ac:dyDescent="0.2">
      <c r="A161" s="45">
        <f>SUBTOTAL(3,$B$18:B161)</f>
        <v>144</v>
      </c>
      <c r="B161" s="12">
        <v>696244202708</v>
      </c>
      <c r="C161" s="1" t="s">
        <v>196</v>
      </c>
      <c r="D161" s="1" t="s">
        <v>693</v>
      </c>
      <c r="E161" s="18">
        <v>700</v>
      </c>
      <c r="F161" s="10"/>
      <c r="G161" s="162">
        <v>169.1</v>
      </c>
      <c r="H161" s="5">
        <f t="shared" si="29"/>
        <v>0</v>
      </c>
      <c r="I161" s="102">
        <f t="shared" si="30"/>
        <v>191.083</v>
      </c>
      <c r="J161" s="85">
        <f t="shared" si="31"/>
        <v>0</v>
      </c>
      <c r="K161" s="58">
        <v>25</v>
      </c>
      <c r="L161" s="4" t="s">
        <v>1</v>
      </c>
      <c r="M161" s="8">
        <f t="shared" si="32"/>
        <v>14.135000000000002</v>
      </c>
      <c r="N161" s="9">
        <v>12.705000000000002</v>
      </c>
      <c r="O161" s="2">
        <v>1.8150000000000004</v>
      </c>
      <c r="P161" s="2">
        <v>1.43</v>
      </c>
      <c r="Q161" s="2">
        <v>0</v>
      </c>
      <c r="R161" s="2">
        <v>0</v>
      </c>
      <c r="S161" s="126">
        <f t="shared" si="33"/>
        <v>12.705000000000002</v>
      </c>
      <c r="T161" s="7" t="s">
        <v>78</v>
      </c>
      <c r="U161" s="1"/>
      <c r="W161" s="31">
        <v>36</v>
      </c>
      <c r="Y161" s="1" t="s">
        <v>329</v>
      </c>
      <c r="Z161" s="4" t="s">
        <v>431</v>
      </c>
      <c r="AA161" s="4" t="s">
        <v>436</v>
      </c>
      <c r="AB161" s="34" t="s">
        <v>479</v>
      </c>
      <c r="AC161" s="7" t="s">
        <v>575</v>
      </c>
      <c r="AD161" s="1">
        <v>11.25</v>
      </c>
      <c r="AE161" s="1">
        <v>11.25</v>
      </c>
      <c r="AF161" s="1">
        <v>7.5</v>
      </c>
      <c r="AJ161" s="1">
        <v>47</v>
      </c>
      <c r="AK161" s="1">
        <v>36</v>
      </c>
      <c r="AM161" s="50">
        <f t="shared" si="34"/>
        <v>508.86000000000007</v>
      </c>
      <c r="AN161" s="46">
        <v>1.6140000000000001</v>
      </c>
      <c r="AO161" s="1">
        <v>0.23599999999999999</v>
      </c>
      <c r="AP161" s="47">
        <v>0.114</v>
      </c>
      <c r="AQ161" s="1">
        <v>0.54300000000000004</v>
      </c>
      <c r="AU161" s="5"/>
      <c r="AW161" s="5"/>
    </row>
    <row r="162" spans="1:49" ht="13.15" customHeight="1" x14ac:dyDescent="0.2">
      <c r="A162" s="45">
        <f>SUBTOTAL(3,$B$18:B162)</f>
        <v>145</v>
      </c>
      <c r="B162" s="12">
        <v>696244202722</v>
      </c>
      <c r="C162" s="1" t="s">
        <v>195</v>
      </c>
      <c r="D162" s="1" t="s">
        <v>694</v>
      </c>
      <c r="E162" s="18">
        <v>40</v>
      </c>
      <c r="F162" s="10"/>
      <c r="G162" s="162">
        <v>12.66</v>
      </c>
      <c r="H162" s="5">
        <f t="shared" si="29"/>
        <v>0</v>
      </c>
      <c r="I162" s="102">
        <f t="shared" si="30"/>
        <v>14.3058</v>
      </c>
      <c r="J162" s="85">
        <f t="shared" si="31"/>
        <v>0</v>
      </c>
      <c r="K162" s="58">
        <v>25</v>
      </c>
      <c r="L162" s="4" t="s">
        <v>1</v>
      </c>
      <c r="M162" s="8">
        <f t="shared" si="32"/>
        <v>0.7360000000000001</v>
      </c>
      <c r="N162" s="9">
        <v>0.72600000000000009</v>
      </c>
      <c r="O162" s="2">
        <v>1.8150000000000004</v>
      </c>
      <c r="R162" s="2">
        <v>0.01</v>
      </c>
      <c r="S162" s="126">
        <f t="shared" si="33"/>
        <v>0.7360000000000001</v>
      </c>
      <c r="T162" s="7" t="s">
        <v>81</v>
      </c>
      <c r="U162" s="1">
        <v>6</v>
      </c>
      <c r="V162" s="7" t="s">
        <v>341</v>
      </c>
      <c r="W162" s="31">
        <v>864</v>
      </c>
      <c r="X162" s="31">
        <v>144</v>
      </c>
      <c r="Y162" s="1" t="s">
        <v>332</v>
      </c>
      <c r="Z162" s="4" t="s">
        <v>431</v>
      </c>
      <c r="AA162" s="4" t="s">
        <v>436</v>
      </c>
      <c r="AB162" s="34" t="s">
        <v>479</v>
      </c>
      <c r="AC162" s="7" t="s">
        <v>575</v>
      </c>
      <c r="AD162" s="1">
        <v>1.5</v>
      </c>
      <c r="AE162" s="1">
        <v>3.5</v>
      </c>
      <c r="AF162" s="1">
        <v>4.75</v>
      </c>
      <c r="AG162" s="1">
        <v>7.375</v>
      </c>
      <c r="AH162" s="1">
        <v>5.375</v>
      </c>
      <c r="AI162" s="1">
        <v>5.375</v>
      </c>
      <c r="AJ162" s="1">
        <v>47</v>
      </c>
      <c r="AK162" s="1">
        <v>36</v>
      </c>
      <c r="AM162" s="50">
        <f t="shared" si="34"/>
        <v>635.90400000000011</v>
      </c>
      <c r="AN162" s="46">
        <v>1.6140000000000001</v>
      </c>
      <c r="AO162" s="1">
        <v>0.23599999999999999</v>
      </c>
      <c r="AP162" s="47">
        <v>0.114</v>
      </c>
      <c r="AQ162" s="1">
        <v>0.54300000000000004</v>
      </c>
      <c r="AU162" s="5"/>
      <c r="AW162" s="5"/>
    </row>
    <row r="163" spans="1:49" ht="13.15" customHeight="1" x14ac:dyDescent="0.2">
      <c r="A163" s="45">
        <f>SUBTOTAL(3,$B$18:B163)</f>
        <v>146</v>
      </c>
      <c r="B163" s="12">
        <v>696244202746</v>
      </c>
      <c r="C163" s="1" t="s">
        <v>194</v>
      </c>
      <c r="D163" s="1" t="s">
        <v>1042</v>
      </c>
      <c r="E163" s="18">
        <v>166</v>
      </c>
      <c r="F163" s="10"/>
      <c r="G163" s="162">
        <v>46.63</v>
      </c>
      <c r="H163" s="5">
        <f t="shared" si="29"/>
        <v>0</v>
      </c>
      <c r="I163" s="102">
        <f t="shared" si="30"/>
        <v>52.691900000000004</v>
      </c>
      <c r="J163" s="85">
        <f t="shared" si="31"/>
        <v>0</v>
      </c>
      <c r="K163" s="58">
        <v>25</v>
      </c>
      <c r="L163" s="4" t="s">
        <v>1</v>
      </c>
      <c r="M163" s="8">
        <f t="shared" si="32"/>
        <v>3.2869000000000002</v>
      </c>
      <c r="N163" s="9">
        <v>3.0129000000000006</v>
      </c>
      <c r="O163" s="2">
        <v>1.8150000000000004</v>
      </c>
      <c r="P163" s="2">
        <v>0.26400000000000001</v>
      </c>
      <c r="Q163" s="2">
        <v>0.4</v>
      </c>
      <c r="R163" s="2">
        <v>0.01</v>
      </c>
      <c r="S163" s="126">
        <f t="shared" si="33"/>
        <v>3.0229000000000004</v>
      </c>
      <c r="T163" s="7" t="s">
        <v>70</v>
      </c>
      <c r="U163" s="1">
        <v>2</v>
      </c>
      <c r="V163" s="7" t="s">
        <v>342</v>
      </c>
      <c r="W163" s="31">
        <v>140</v>
      </c>
      <c r="X163" s="31">
        <f>W163/U163</f>
        <v>70</v>
      </c>
      <c r="Y163" s="1" t="s">
        <v>1005</v>
      </c>
      <c r="Z163" s="4" t="s">
        <v>431</v>
      </c>
      <c r="AA163" s="4" t="s">
        <v>436</v>
      </c>
      <c r="AB163" s="34" t="s">
        <v>479</v>
      </c>
      <c r="AC163" s="7" t="s">
        <v>575</v>
      </c>
      <c r="AD163" s="1">
        <v>7</v>
      </c>
      <c r="AE163" s="1">
        <v>6</v>
      </c>
      <c r="AF163" s="1">
        <v>3.5</v>
      </c>
      <c r="AG163" s="1">
        <v>12.5</v>
      </c>
      <c r="AH163" s="1">
        <v>7.5</v>
      </c>
      <c r="AI163" s="1">
        <v>4.375</v>
      </c>
      <c r="AJ163" s="1">
        <v>47</v>
      </c>
      <c r="AK163" s="1">
        <v>36</v>
      </c>
      <c r="AM163" s="50">
        <f t="shared" si="34"/>
        <v>460.166</v>
      </c>
      <c r="AN163" s="46">
        <v>1.6140000000000001</v>
      </c>
      <c r="AO163" s="1">
        <v>0.23599999999999999</v>
      </c>
      <c r="AP163" s="47">
        <v>0.114</v>
      </c>
      <c r="AQ163" s="1">
        <v>0.54300000000000004</v>
      </c>
      <c r="AU163" s="5"/>
      <c r="AW163" s="5"/>
    </row>
    <row r="164" spans="1:49" ht="13.15" customHeight="1" x14ac:dyDescent="0.2">
      <c r="A164" s="45">
        <f>SUBTOTAL(3,$B$18:B164)</f>
        <v>147</v>
      </c>
      <c r="B164" s="12">
        <v>696244202760</v>
      </c>
      <c r="C164" s="1" t="s">
        <v>616</v>
      </c>
      <c r="D164" s="1" t="s">
        <v>695</v>
      </c>
      <c r="E164" s="18">
        <v>700</v>
      </c>
      <c r="F164" s="41"/>
      <c r="G164" s="162">
        <v>205.56</v>
      </c>
      <c r="H164" s="5">
        <f t="shared" si="29"/>
        <v>0</v>
      </c>
      <c r="I164" s="102">
        <f t="shared" si="30"/>
        <v>232.28280000000001</v>
      </c>
      <c r="J164" s="85">
        <f t="shared" si="31"/>
        <v>0</v>
      </c>
      <c r="K164" s="58">
        <v>25</v>
      </c>
      <c r="L164" s="4" t="s">
        <v>1</v>
      </c>
      <c r="M164" s="8">
        <f>SUM(P164:S164)</f>
        <v>15.92</v>
      </c>
      <c r="N164" s="9">
        <v>14.49</v>
      </c>
      <c r="O164" s="2">
        <v>2.0701999999999998</v>
      </c>
      <c r="P164" s="2">
        <v>1.43</v>
      </c>
      <c r="Q164" s="2">
        <v>0</v>
      </c>
      <c r="R164" s="2">
        <v>0</v>
      </c>
      <c r="S164" s="127">
        <v>14.49</v>
      </c>
      <c r="T164" s="7" t="s">
        <v>78</v>
      </c>
      <c r="U164" s="1"/>
      <c r="W164" s="31">
        <v>36</v>
      </c>
      <c r="Y164" s="1" t="s">
        <v>329</v>
      </c>
      <c r="Z164" s="4" t="s">
        <v>431</v>
      </c>
      <c r="AA164" s="4" t="s">
        <v>436</v>
      </c>
      <c r="AB164" s="34" t="s">
        <v>574</v>
      </c>
      <c r="AC164" s="7" t="s">
        <v>575</v>
      </c>
      <c r="AD164" s="1">
        <v>11.25</v>
      </c>
      <c r="AE164" s="1">
        <v>11.25</v>
      </c>
      <c r="AF164" s="1">
        <v>7.5</v>
      </c>
      <c r="AJ164" s="1">
        <v>47</v>
      </c>
      <c r="AK164" s="1">
        <v>36</v>
      </c>
      <c r="AN164" s="1"/>
      <c r="AP164" s="1"/>
      <c r="AU164" s="5"/>
      <c r="AW164" s="5"/>
    </row>
    <row r="165" spans="1:49" ht="13.15" customHeight="1" x14ac:dyDescent="0.2">
      <c r="A165" s="45">
        <f>SUBTOTAL(3,$B$18:B165)</f>
        <v>148</v>
      </c>
      <c r="B165" s="12">
        <v>696244202784</v>
      </c>
      <c r="C165" s="1" t="s">
        <v>617</v>
      </c>
      <c r="D165" s="1" t="s">
        <v>696</v>
      </c>
      <c r="E165" s="18">
        <v>40</v>
      </c>
      <c r="F165" s="41"/>
      <c r="G165" s="162">
        <v>14.98</v>
      </c>
      <c r="H165" s="5">
        <f t="shared" si="29"/>
        <v>0</v>
      </c>
      <c r="I165" s="102">
        <f t="shared" si="30"/>
        <v>16.927399999999999</v>
      </c>
      <c r="J165" s="85">
        <f t="shared" si="31"/>
        <v>0</v>
      </c>
      <c r="K165" s="58">
        <v>25</v>
      </c>
      <c r="L165" s="4" t="s">
        <v>1</v>
      </c>
      <c r="M165" s="8">
        <f>SUM(P165:S165)</f>
        <v>0.83808000000000005</v>
      </c>
      <c r="N165" s="9">
        <v>0.82808000000000004</v>
      </c>
      <c r="O165" s="2">
        <v>2.0701999999999998</v>
      </c>
      <c r="R165" s="2">
        <v>0.01</v>
      </c>
      <c r="S165" s="127">
        <v>0.82808000000000004</v>
      </c>
      <c r="T165" s="7" t="s">
        <v>81</v>
      </c>
      <c r="U165" s="1">
        <v>6</v>
      </c>
      <c r="V165" s="7" t="s">
        <v>341</v>
      </c>
      <c r="W165" s="31">
        <v>864</v>
      </c>
      <c r="X165" s="31">
        <f>W165/U165</f>
        <v>144</v>
      </c>
      <c r="Y165" s="1" t="s">
        <v>332</v>
      </c>
      <c r="Z165" s="4" t="s">
        <v>430</v>
      </c>
      <c r="AA165" s="4" t="s">
        <v>436</v>
      </c>
      <c r="AB165" s="34" t="s">
        <v>574</v>
      </c>
      <c r="AC165" s="7" t="s">
        <v>575</v>
      </c>
      <c r="AD165" s="1">
        <v>1.5</v>
      </c>
      <c r="AE165" s="1">
        <v>3.5</v>
      </c>
      <c r="AF165" s="1">
        <v>4.75</v>
      </c>
      <c r="AG165" s="1">
        <v>7.375</v>
      </c>
      <c r="AH165" s="1">
        <v>5.375</v>
      </c>
      <c r="AI165" s="1">
        <v>5.375</v>
      </c>
      <c r="AJ165" s="1">
        <v>47</v>
      </c>
      <c r="AK165" s="1">
        <v>36</v>
      </c>
      <c r="AN165" s="1"/>
      <c r="AP165" s="1"/>
      <c r="AU165" s="5"/>
      <c r="AW165" s="5"/>
    </row>
    <row r="166" spans="1:49" ht="13.15" customHeight="1" x14ac:dyDescent="0.2">
      <c r="A166" s="45">
        <f>SUBTOTAL(3,$B$18:B166)</f>
        <v>149</v>
      </c>
      <c r="B166" s="12">
        <v>696244202807</v>
      </c>
      <c r="C166" s="1" t="s">
        <v>618</v>
      </c>
      <c r="D166" s="1" t="s">
        <v>1043</v>
      </c>
      <c r="E166" s="18">
        <v>144</v>
      </c>
      <c r="F166" s="41"/>
      <c r="G166" s="162">
        <v>46.63</v>
      </c>
      <c r="H166" s="5">
        <f t="shared" si="29"/>
        <v>0</v>
      </c>
      <c r="I166" s="102">
        <f t="shared" si="30"/>
        <v>52.691900000000004</v>
      </c>
      <c r="J166" s="85">
        <f t="shared" si="31"/>
        <v>0</v>
      </c>
      <c r="K166" s="58">
        <v>25</v>
      </c>
      <c r="L166" s="4" t="s">
        <v>1</v>
      </c>
      <c r="M166" s="8">
        <f>SUM(P166:S166)</f>
        <v>3.6549999999999998</v>
      </c>
      <c r="N166" s="9">
        <v>2.9809999999999999</v>
      </c>
      <c r="O166" s="2">
        <v>2.0701999999999998</v>
      </c>
      <c r="P166" s="2">
        <v>0.26400000000000001</v>
      </c>
      <c r="Q166" s="2">
        <v>0.4</v>
      </c>
      <c r="R166" s="2">
        <v>0.01</v>
      </c>
      <c r="S166" s="127">
        <v>2.9809999999999999</v>
      </c>
      <c r="T166" s="7" t="s">
        <v>67</v>
      </c>
      <c r="U166" s="1">
        <v>2</v>
      </c>
      <c r="V166" s="7" t="s">
        <v>342</v>
      </c>
      <c r="W166" s="31">
        <v>140</v>
      </c>
      <c r="X166" s="31">
        <f>W166/U166</f>
        <v>70</v>
      </c>
      <c r="Y166" s="1" t="s">
        <v>1005</v>
      </c>
      <c r="Z166" s="4" t="s">
        <v>431</v>
      </c>
      <c r="AA166" s="4" t="s">
        <v>436</v>
      </c>
      <c r="AB166" s="34" t="s">
        <v>574</v>
      </c>
      <c r="AC166" s="7" t="s">
        <v>575</v>
      </c>
      <c r="AD166" s="1">
        <v>7</v>
      </c>
      <c r="AE166" s="1">
        <v>6</v>
      </c>
      <c r="AF166" s="1">
        <v>3.5</v>
      </c>
      <c r="AG166" s="1">
        <v>12.5</v>
      </c>
      <c r="AH166" s="1">
        <v>7.5</v>
      </c>
      <c r="AI166" s="1">
        <v>4.375</v>
      </c>
      <c r="AJ166" s="1">
        <v>47</v>
      </c>
      <c r="AK166" s="1">
        <v>36</v>
      </c>
      <c r="AN166" s="1"/>
      <c r="AP166" s="1"/>
      <c r="AU166" s="5"/>
      <c r="AW166" s="5"/>
    </row>
    <row r="167" spans="1:49" ht="13.15" customHeight="1" x14ac:dyDescent="0.2">
      <c r="A167" s="45">
        <f>SUBTOTAL(3,$B$18:B167)</f>
        <v>150</v>
      </c>
      <c r="B167" s="12">
        <v>696244202883</v>
      </c>
      <c r="C167" s="1" t="s">
        <v>193</v>
      </c>
      <c r="D167" s="1" t="s">
        <v>697</v>
      </c>
      <c r="E167" s="18">
        <v>700</v>
      </c>
      <c r="F167" s="10"/>
      <c r="G167" s="162">
        <v>213.72</v>
      </c>
      <c r="H167" s="5">
        <f t="shared" si="29"/>
        <v>0</v>
      </c>
      <c r="I167" s="102">
        <f t="shared" si="30"/>
        <v>241.50360000000001</v>
      </c>
      <c r="J167" s="85">
        <f t="shared" si="31"/>
        <v>0</v>
      </c>
      <c r="K167" s="58">
        <v>25</v>
      </c>
      <c r="L167" s="4" t="s">
        <v>1</v>
      </c>
      <c r="M167" s="8">
        <f t="shared" ref="M167:M173" si="35">S167+P167</f>
        <v>17.369000000000003</v>
      </c>
      <c r="N167" s="9">
        <v>15.939000000000002</v>
      </c>
      <c r="O167" s="2">
        <v>2.2770000000000001</v>
      </c>
      <c r="P167" s="2">
        <v>1.43</v>
      </c>
      <c r="Q167" s="2">
        <v>0</v>
      </c>
      <c r="R167" s="2">
        <v>0</v>
      </c>
      <c r="S167" s="126">
        <f t="shared" ref="S167:S231" si="36">O167/100*E167+R167</f>
        <v>15.939000000000002</v>
      </c>
      <c r="T167" s="7" t="s">
        <v>78</v>
      </c>
      <c r="U167" s="1"/>
      <c r="W167" s="31">
        <v>36</v>
      </c>
      <c r="Y167" s="1" t="s">
        <v>329</v>
      </c>
      <c r="Z167" s="4" t="s">
        <v>431</v>
      </c>
      <c r="AA167" s="4" t="s">
        <v>436</v>
      </c>
      <c r="AB167" s="34" t="s">
        <v>480</v>
      </c>
      <c r="AC167" s="7" t="s">
        <v>575</v>
      </c>
      <c r="AD167" s="1">
        <v>11.25</v>
      </c>
      <c r="AE167" s="1">
        <v>11.25</v>
      </c>
      <c r="AF167" s="1">
        <v>7.5</v>
      </c>
      <c r="AJ167" s="1">
        <v>47</v>
      </c>
      <c r="AK167" s="1">
        <v>36</v>
      </c>
      <c r="AM167" s="50">
        <f t="shared" ref="AM167:AM175" si="37">M167*W167</f>
        <v>625.28400000000011</v>
      </c>
      <c r="AN167" s="46">
        <v>2.0270000000000001</v>
      </c>
      <c r="AO167" s="1">
        <v>0.23599999999999999</v>
      </c>
      <c r="AP167" s="47">
        <v>0.114</v>
      </c>
      <c r="AQ167" s="1">
        <v>0.54300000000000004</v>
      </c>
      <c r="AU167" s="5"/>
      <c r="AW167" s="5"/>
    </row>
    <row r="168" spans="1:49" ht="13.15" customHeight="1" x14ac:dyDescent="0.2">
      <c r="A168" s="45">
        <f>SUBTOTAL(3,$B$18:B168)</f>
        <v>151</v>
      </c>
      <c r="B168" s="12">
        <v>696244202906</v>
      </c>
      <c r="C168" s="1" t="s">
        <v>192</v>
      </c>
      <c r="D168" s="1" t="s">
        <v>698</v>
      </c>
      <c r="E168" s="18">
        <v>40</v>
      </c>
      <c r="F168" s="10"/>
      <c r="G168" s="162">
        <v>15.83</v>
      </c>
      <c r="H168" s="5">
        <f t="shared" si="29"/>
        <v>0</v>
      </c>
      <c r="I168" s="102">
        <f t="shared" si="30"/>
        <v>17.887900000000002</v>
      </c>
      <c r="J168" s="85">
        <f t="shared" si="31"/>
        <v>0</v>
      </c>
      <c r="K168" s="58">
        <v>25</v>
      </c>
      <c r="L168" s="4" t="s">
        <v>1</v>
      </c>
      <c r="M168" s="8">
        <f t="shared" si="35"/>
        <v>0.92080000000000006</v>
      </c>
      <c r="N168" s="9">
        <v>0.91080000000000005</v>
      </c>
      <c r="O168" s="2">
        <v>2.2770000000000001</v>
      </c>
      <c r="R168" s="2">
        <v>0.01</v>
      </c>
      <c r="S168" s="126">
        <f t="shared" si="36"/>
        <v>0.92080000000000006</v>
      </c>
      <c r="T168" s="7" t="s">
        <v>81</v>
      </c>
      <c r="U168" s="1">
        <v>6</v>
      </c>
      <c r="V168" s="7" t="s">
        <v>340</v>
      </c>
      <c r="W168" s="31">
        <v>648</v>
      </c>
      <c r="X168" s="31">
        <f>W168/U168</f>
        <v>108</v>
      </c>
      <c r="Y168" s="1" t="s">
        <v>333</v>
      </c>
      <c r="Z168" s="4" t="s">
        <v>431</v>
      </c>
      <c r="AA168" s="4" t="s">
        <v>436</v>
      </c>
      <c r="AB168" s="34" t="s">
        <v>480</v>
      </c>
      <c r="AC168" s="7" t="s">
        <v>575</v>
      </c>
      <c r="AD168" s="1">
        <v>2.5</v>
      </c>
      <c r="AE168" s="1">
        <v>3.5</v>
      </c>
      <c r="AF168" s="1">
        <v>4.75</v>
      </c>
      <c r="AG168" s="1">
        <v>7.375</v>
      </c>
      <c r="AH168" s="1">
        <v>5.375</v>
      </c>
      <c r="AI168" s="1">
        <v>7.5</v>
      </c>
      <c r="AJ168" s="1">
        <v>47</v>
      </c>
      <c r="AK168" s="1">
        <v>36</v>
      </c>
      <c r="AM168" s="50">
        <f t="shared" si="37"/>
        <v>596.67840000000001</v>
      </c>
      <c r="AN168" s="46">
        <v>2.0270000000000001</v>
      </c>
      <c r="AO168" s="1">
        <v>0.23599999999999999</v>
      </c>
      <c r="AP168" s="47">
        <v>0.114</v>
      </c>
      <c r="AQ168" s="1">
        <v>0.54300000000000004</v>
      </c>
      <c r="AU168" s="5"/>
      <c r="AW168" s="5"/>
    </row>
    <row r="169" spans="1:49" ht="13.15" customHeight="1" x14ac:dyDescent="0.2">
      <c r="A169" s="45">
        <f>SUBTOTAL(3,$B$18:B169)</f>
        <v>152</v>
      </c>
      <c r="B169" s="12">
        <v>696244202920</v>
      </c>
      <c r="C169" s="1" t="s">
        <v>191</v>
      </c>
      <c r="D169" s="1" t="s">
        <v>1044</v>
      </c>
      <c r="E169" s="18">
        <v>131</v>
      </c>
      <c r="F169" s="10"/>
      <c r="G169" s="162">
        <v>46.63</v>
      </c>
      <c r="H169" s="5">
        <f t="shared" si="29"/>
        <v>0</v>
      </c>
      <c r="I169" s="102">
        <f t="shared" si="30"/>
        <v>52.691900000000004</v>
      </c>
      <c r="J169" s="85">
        <f t="shared" si="31"/>
        <v>0</v>
      </c>
      <c r="K169" s="58">
        <v>25</v>
      </c>
      <c r="L169" s="4" t="s">
        <v>1</v>
      </c>
      <c r="M169" s="8">
        <f t="shared" si="35"/>
        <v>3.2568700000000002</v>
      </c>
      <c r="N169" s="9">
        <v>2.9828700000000001</v>
      </c>
      <c r="O169" s="2">
        <v>2.2770000000000001</v>
      </c>
      <c r="P169" s="2">
        <v>0.26400000000000001</v>
      </c>
      <c r="Q169" s="2">
        <v>0.4</v>
      </c>
      <c r="R169" s="2">
        <v>0.01</v>
      </c>
      <c r="S169" s="126">
        <f t="shared" si="36"/>
        <v>2.9928699999999999</v>
      </c>
      <c r="T169" s="7" t="s">
        <v>70</v>
      </c>
      <c r="U169" s="1">
        <v>2</v>
      </c>
      <c r="V169" s="7" t="s">
        <v>342</v>
      </c>
      <c r="W169" s="31">
        <v>140</v>
      </c>
      <c r="X169" s="31">
        <f>W169/U169</f>
        <v>70</v>
      </c>
      <c r="Y169" s="1" t="s">
        <v>1005</v>
      </c>
      <c r="Z169" s="4" t="s">
        <v>431</v>
      </c>
      <c r="AA169" s="4" t="s">
        <v>436</v>
      </c>
      <c r="AB169" s="34" t="s">
        <v>480</v>
      </c>
      <c r="AC169" s="7" t="s">
        <v>575</v>
      </c>
      <c r="AD169" s="1">
        <v>7</v>
      </c>
      <c r="AE169" s="1">
        <v>6</v>
      </c>
      <c r="AF169" s="1">
        <v>3.5</v>
      </c>
      <c r="AG169" s="1">
        <v>12.5</v>
      </c>
      <c r="AH169" s="1">
        <v>7.5</v>
      </c>
      <c r="AI169" s="1">
        <v>4.375</v>
      </c>
      <c r="AJ169" s="1">
        <v>47</v>
      </c>
      <c r="AK169" s="1">
        <v>36</v>
      </c>
      <c r="AM169" s="50">
        <f t="shared" si="37"/>
        <v>455.96180000000004</v>
      </c>
      <c r="AN169" s="46">
        <v>2.0270000000000001</v>
      </c>
      <c r="AO169" s="1">
        <v>0.23599999999999999</v>
      </c>
      <c r="AP169" s="47">
        <v>0.114</v>
      </c>
      <c r="AQ169" s="1">
        <v>0.54300000000000004</v>
      </c>
      <c r="AU169" s="5"/>
      <c r="AW169" s="5"/>
    </row>
    <row r="170" spans="1:49" ht="13.15" customHeight="1" x14ac:dyDescent="0.2">
      <c r="A170" s="45">
        <f>SUBTOTAL(3,$B$18:B170)</f>
        <v>153</v>
      </c>
      <c r="B170" s="12">
        <v>696244202944</v>
      </c>
      <c r="C170" s="1" t="s">
        <v>190</v>
      </c>
      <c r="D170" s="1" t="s">
        <v>699</v>
      </c>
      <c r="E170" s="18">
        <v>400</v>
      </c>
      <c r="F170" s="10"/>
      <c r="G170" s="162">
        <v>148.86000000000001</v>
      </c>
      <c r="H170" s="5">
        <f t="shared" si="29"/>
        <v>0</v>
      </c>
      <c r="I170" s="102">
        <f t="shared" si="30"/>
        <v>168.21180000000001</v>
      </c>
      <c r="J170" s="85">
        <f t="shared" si="31"/>
        <v>0</v>
      </c>
      <c r="K170" s="58">
        <v>25</v>
      </c>
      <c r="L170" s="4" t="s">
        <v>1</v>
      </c>
      <c r="M170" s="8">
        <f t="shared" si="35"/>
        <v>11.725999999999999</v>
      </c>
      <c r="N170" s="9">
        <v>9.7416</v>
      </c>
      <c r="O170" s="2">
        <v>2.5739999999999998</v>
      </c>
      <c r="P170" s="2">
        <v>1.43</v>
      </c>
      <c r="Q170" s="2">
        <v>0</v>
      </c>
      <c r="R170" s="2">
        <v>0</v>
      </c>
      <c r="S170" s="126">
        <f t="shared" si="36"/>
        <v>10.295999999999999</v>
      </c>
      <c r="T170" s="7" t="s">
        <v>78</v>
      </c>
      <c r="U170" s="1"/>
      <c r="W170" s="31">
        <v>36</v>
      </c>
      <c r="Y170" s="1" t="s">
        <v>329</v>
      </c>
      <c r="Z170" s="4" t="s">
        <v>431</v>
      </c>
      <c r="AA170" s="4" t="s">
        <v>436</v>
      </c>
      <c r="AB170" s="34" t="s">
        <v>507</v>
      </c>
      <c r="AC170" s="7" t="s">
        <v>575</v>
      </c>
      <c r="AD170" s="1">
        <v>11.25</v>
      </c>
      <c r="AE170" s="1">
        <v>11.25</v>
      </c>
      <c r="AF170" s="1">
        <v>7.5</v>
      </c>
      <c r="AJ170" s="1">
        <v>47</v>
      </c>
      <c r="AK170" s="1">
        <v>36</v>
      </c>
      <c r="AM170" s="50">
        <f t="shared" si="37"/>
        <v>422.13599999999997</v>
      </c>
      <c r="AN170" s="46">
        <v>1.46</v>
      </c>
      <c r="AO170" s="1">
        <v>0.23599999999999999</v>
      </c>
      <c r="AP170" s="47">
        <v>0.114</v>
      </c>
      <c r="AQ170" s="1">
        <v>0.54300000000000004</v>
      </c>
      <c r="AU170" s="5"/>
      <c r="AW170" s="5"/>
    </row>
    <row r="171" spans="1:49" ht="13.15" customHeight="1" x14ac:dyDescent="0.2">
      <c r="A171" s="45">
        <f>SUBTOTAL(3,$B$18:B171)</f>
        <v>154</v>
      </c>
      <c r="B171" s="12">
        <v>696244202968</v>
      </c>
      <c r="C171" s="1" t="s">
        <v>189</v>
      </c>
      <c r="D171" s="1" t="s">
        <v>700</v>
      </c>
      <c r="E171" s="18">
        <v>40</v>
      </c>
      <c r="F171" s="10"/>
      <c r="G171" s="162">
        <v>19.62</v>
      </c>
      <c r="H171" s="5">
        <f t="shared" si="29"/>
        <v>0</v>
      </c>
      <c r="I171" s="102">
        <f t="shared" si="30"/>
        <v>22.1706</v>
      </c>
      <c r="J171" s="85">
        <f t="shared" si="31"/>
        <v>0</v>
      </c>
      <c r="K171" s="58">
        <v>25</v>
      </c>
      <c r="L171" s="4" t="s">
        <v>1</v>
      </c>
      <c r="M171" s="8">
        <f t="shared" si="35"/>
        <v>1.0395999999999999</v>
      </c>
      <c r="N171" s="9">
        <v>0.97419999999999995</v>
      </c>
      <c r="O171" s="2">
        <v>2.5739999999999998</v>
      </c>
      <c r="R171" s="2">
        <v>0.01</v>
      </c>
      <c r="S171" s="126">
        <f t="shared" si="36"/>
        <v>1.0395999999999999</v>
      </c>
      <c r="T171" s="7" t="s">
        <v>81</v>
      </c>
      <c r="U171" s="1">
        <v>6</v>
      </c>
      <c r="V171" s="7" t="s">
        <v>340</v>
      </c>
      <c r="W171" s="31">
        <v>648</v>
      </c>
      <c r="X171" s="31">
        <f>W171/U171</f>
        <v>108</v>
      </c>
      <c r="Y171" s="1" t="s">
        <v>333</v>
      </c>
      <c r="Z171" s="4" t="s">
        <v>431</v>
      </c>
      <c r="AA171" s="4" t="s">
        <v>436</v>
      </c>
      <c r="AB171" s="34" t="s">
        <v>507</v>
      </c>
      <c r="AC171" s="7" t="s">
        <v>575</v>
      </c>
      <c r="AD171" s="1">
        <v>2.5</v>
      </c>
      <c r="AE171" s="1">
        <v>3.5</v>
      </c>
      <c r="AF171" s="1">
        <v>4.75</v>
      </c>
      <c r="AG171" s="1">
        <v>7.375</v>
      </c>
      <c r="AH171" s="1">
        <v>5.375</v>
      </c>
      <c r="AI171" s="1">
        <v>7.5</v>
      </c>
      <c r="AJ171" s="1">
        <v>47</v>
      </c>
      <c r="AK171" s="1">
        <v>36</v>
      </c>
      <c r="AM171" s="50">
        <f t="shared" si="37"/>
        <v>673.66079999999988</v>
      </c>
      <c r="AN171" s="46">
        <v>1.46</v>
      </c>
      <c r="AO171" s="1">
        <v>0.23599999999999999</v>
      </c>
      <c r="AP171" s="47">
        <v>0.114</v>
      </c>
      <c r="AQ171" s="1">
        <v>0.54300000000000004</v>
      </c>
      <c r="AU171" s="5"/>
      <c r="AW171" s="5"/>
    </row>
    <row r="172" spans="1:49" ht="13.15" customHeight="1" x14ac:dyDescent="0.2">
      <c r="A172" s="45">
        <f>SUBTOTAL(3,$B$18:B172)</f>
        <v>155</v>
      </c>
      <c r="B172" s="12">
        <v>696244202982</v>
      </c>
      <c r="C172" s="1" t="s">
        <v>188</v>
      </c>
      <c r="D172" s="1" t="s">
        <v>1045</v>
      </c>
      <c r="E172" s="18">
        <v>107</v>
      </c>
      <c r="F172" s="10"/>
      <c r="G172" s="162">
        <v>46.63</v>
      </c>
      <c r="H172" s="5">
        <f t="shared" ref="H172:H219" si="38">(ROUND(G172*(1-$E$5)*(1-$G$5)*(1-$H$5),2)*F172)</f>
        <v>0</v>
      </c>
      <c r="I172" s="102">
        <f t="shared" si="30"/>
        <v>52.691900000000004</v>
      </c>
      <c r="J172" s="85">
        <f t="shared" ref="J172:J219" si="39">H172+(H172*$E$15)</f>
        <v>0</v>
      </c>
      <c r="K172" s="58">
        <v>25</v>
      </c>
      <c r="L172" s="4" t="s">
        <v>1</v>
      </c>
      <c r="M172" s="8">
        <f t="shared" si="35"/>
        <v>3.0281799999999999</v>
      </c>
      <c r="N172" s="9">
        <v>2.6059000000000001</v>
      </c>
      <c r="O172" s="2">
        <v>2.5739999999999998</v>
      </c>
      <c r="P172" s="2">
        <v>0.26400000000000001</v>
      </c>
      <c r="Q172" s="2">
        <v>0.4</v>
      </c>
      <c r="R172" s="2">
        <v>0.01</v>
      </c>
      <c r="S172" s="126">
        <f t="shared" si="36"/>
        <v>2.7641799999999996</v>
      </c>
      <c r="T172" s="7" t="s">
        <v>70</v>
      </c>
      <c r="U172" s="1">
        <v>2</v>
      </c>
      <c r="V172" s="7" t="s">
        <v>342</v>
      </c>
      <c r="W172" s="31">
        <v>140</v>
      </c>
      <c r="X172" s="31">
        <f>W172/U172</f>
        <v>70</v>
      </c>
      <c r="Y172" s="1" t="s">
        <v>1005</v>
      </c>
      <c r="Z172" s="4" t="s">
        <v>431</v>
      </c>
      <c r="AA172" s="4" t="s">
        <v>436</v>
      </c>
      <c r="AB172" s="34" t="s">
        <v>507</v>
      </c>
      <c r="AC172" s="7" t="s">
        <v>575</v>
      </c>
      <c r="AD172" s="1">
        <v>7</v>
      </c>
      <c r="AE172" s="1">
        <v>6</v>
      </c>
      <c r="AF172" s="1">
        <v>3.5</v>
      </c>
      <c r="AG172" s="1">
        <v>12.5</v>
      </c>
      <c r="AH172" s="1">
        <v>7.5</v>
      </c>
      <c r="AI172" s="1">
        <v>4.375</v>
      </c>
      <c r="AJ172" s="1">
        <v>47</v>
      </c>
      <c r="AK172" s="1">
        <v>36</v>
      </c>
      <c r="AM172" s="50">
        <f t="shared" si="37"/>
        <v>423.9452</v>
      </c>
      <c r="AN172" s="46">
        <v>1.46</v>
      </c>
      <c r="AO172" s="1">
        <v>0.23599999999999999</v>
      </c>
      <c r="AP172" s="47">
        <v>0.114</v>
      </c>
      <c r="AQ172" s="1">
        <v>0.54300000000000004</v>
      </c>
      <c r="AU172" s="5"/>
      <c r="AW172" s="5"/>
    </row>
    <row r="173" spans="1:49" ht="14.45" customHeight="1" x14ac:dyDescent="0.2">
      <c r="A173" s="45">
        <f>SUBTOTAL(3,$B$18:B173)</f>
        <v>156</v>
      </c>
      <c r="B173" s="12">
        <v>696244200018</v>
      </c>
      <c r="C173" s="1" t="s">
        <v>187</v>
      </c>
      <c r="D173" s="1" t="s">
        <v>701</v>
      </c>
      <c r="E173" s="11">
        <v>600</v>
      </c>
      <c r="F173" s="10"/>
      <c r="G173" s="162">
        <v>188.79</v>
      </c>
      <c r="H173" s="5">
        <f t="shared" si="38"/>
        <v>0</v>
      </c>
      <c r="I173" s="102">
        <f t="shared" si="30"/>
        <v>213.33269999999999</v>
      </c>
      <c r="J173" s="85">
        <f t="shared" si="39"/>
        <v>0</v>
      </c>
      <c r="K173" s="58">
        <v>30</v>
      </c>
      <c r="L173" s="4" t="s">
        <v>1</v>
      </c>
      <c r="M173" s="8">
        <f t="shared" si="35"/>
        <v>18.349999999999998</v>
      </c>
      <c r="N173" s="9">
        <v>16.843200000000003</v>
      </c>
      <c r="O173" s="2">
        <v>2.82</v>
      </c>
      <c r="P173" s="2">
        <v>1.43</v>
      </c>
      <c r="Q173" s="2">
        <v>0</v>
      </c>
      <c r="R173" s="2">
        <v>0</v>
      </c>
      <c r="S173" s="126">
        <f t="shared" si="36"/>
        <v>16.919999999999998</v>
      </c>
      <c r="T173" s="7" t="s">
        <v>78</v>
      </c>
      <c r="U173" s="1"/>
      <c r="W173" s="31">
        <v>36</v>
      </c>
      <c r="Y173" s="1" t="s">
        <v>329</v>
      </c>
      <c r="Z173" s="4" t="s">
        <v>431</v>
      </c>
      <c r="AA173" s="4" t="s">
        <v>436</v>
      </c>
      <c r="AB173" s="34" t="s">
        <v>481</v>
      </c>
      <c r="AC173" s="7" t="s">
        <v>580</v>
      </c>
      <c r="AD173" s="1">
        <v>11.25</v>
      </c>
      <c r="AE173" s="1">
        <v>11.25</v>
      </c>
      <c r="AF173" s="1">
        <v>7.5</v>
      </c>
      <c r="AJ173" s="1">
        <v>47</v>
      </c>
      <c r="AK173" s="1">
        <v>36</v>
      </c>
      <c r="AM173" s="50">
        <f t="shared" si="37"/>
        <v>660.59999999999991</v>
      </c>
      <c r="AN173" s="46">
        <v>1.6140000000000001</v>
      </c>
      <c r="AO173" s="1">
        <v>0.27600000000000002</v>
      </c>
      <c r="AP173" s="47">
        <v>0.16700000000000001</v>
      </c>
      <c r="AQ173" s="1">
        <v>0.626</v>
      </c>
      <c r="AU173" s="5"/>
      <c r="AW173" s="5"/>
    </row>
    <row r="174" spans="1:49" ht="13.15" customHeight="1" x14ac:dyDescent="0.2">
      <c r="A174" s="45">
        <f>SUBTOTAL(3,$B$18:B174)</f>
        <v>157</v>
      </c>
      <c r="B174" s="12">
        <v>696244200131</v>
      </c>
      <c r="C174" s="1" t="s">
        <v>186</v>
      </c>
      <c r="D174" s="1" t="s">
        <v>702</v>
      </c>
      <c r="E174" s="11">
        <v>40</v>
      </c>
      <c r="F174" s="10"/>
      <c r="G174" s="162">
        <v>17.02</v>
      </c>
      <c r="H174" s="5">
        <f t="shared" si="38"/>
        <v>0</v>
      </c>
      <c r="I174" s="102">
        <f t="shared" si="30"/>
        <v>19.232599999999998</v>
      </c>
      <c r="J174" s="85">
        <f t="shared" si="39"/>
        <v>0</v>
      </c>
      <c r="K174" s="58">
        <v>30</v>
      </c>
      <c r="L174" s="4" t="s">
        <v>1</v>
      </c>
      <c r="M174" s="8">
        <f>(S174+P174)+(Q174/4)</f>
        <v>1.3944999999999999</v>
      </c>
      <c r="N174" s="9">
        <v>1.1228800000000001</v>
      </c>
      <c r="O174" s="2">
        <v>2.82</v>
      </c>
      <c r="P174" s="2">
        <v>0.158</v>
      </c>
      <c r="Q174" s="2">
        <v>0.38600000000000001</v>
      </c>
      <c r="R174" s="2">
        <v>1.2E-2</v>
      </c>
      <c r="S174" s="126">
        <f t="shared" si="36"/>
        <v>1.1399999999999999</v>
      </c>
      <c r="T174" s="7" t="s">
        <v>81</v>
      </c>
      <c r="U174" s="1">
        <v>6</v>
      </c>
      <c r="V174" s="7" t="s">
        <v>340</v>
      </c>
      <c r="W174" s="31">
        <v>648</v>
      </c>
      <c r="X174" s="31">
        <f>W174/U174</f>
        <v>108</v>
      </c>
      <c r="Y174" s="1" t="s">
        <v>333</v>
      </c>
      <c r="Z174" s="4" t="s">
        <v>431</v>
      </c>
      <c r="AA174" s="4" t="s">
        <v>436</v>
      </c>
      <c r="AB174" s="34" t="s">
        <v>481</v>
      </c>
      <c r="AC174" s="7" t="s">
        <v>580</v>
      </c>
      <c r="AD174" s="1">
        <v>2.5</v>
      </c>
      <c r="AE174" s="1">
        <v>3.5</v>
      </c>
      <c r="AF174" s="1">
        <v>4.75</v>
      </c>
      <c r="AG174" s="1">
        <v>7.375</v>
      </c>
      <c r="AH174" s="1">
        <v>5.375</v>
      </c>
      <c r="AI174" s="1">
        <v>7.5</v>
      </c>
      <c r="AJ174" s="1">
        <v>47</v>
      </c>
      <c r="AK174" s="1">
        <v>36</v>
      </c>
      <c r="AM174" s="50">
        <f t="shared" si="37"/>
        <v>903.63599999999985</v>
      </c>
      <c r="AN174" s="46">
        <v>1.6140000000000001</v>
      </c>
      <c r="AO174" s="1">
        <v>0.27600000000000002</v>
      </c>
      <c r="AP174" s="47">
        <v>0.16700000000000001</v>
      </c>
      <c r="AQ174" s="1">
        <v>0.626</v>
      </c>
      <c r="AU174" s="5"/>
      <c r="AW174" s="5"/>
    </row>
    <row r="175" spans="1:49" ht="13.15" customHeight="1" x14ac:dyDescent="0.2">
      <c r="A175" s="45">
        <f>SUBTOTAL(3,$B$18:B175)</f>
        <v>158</v>
      </c>
      <c r="B175" s="12">
        <v>696244201282</v>
      </c>
      <c r="C175" s="1" t="s">
        <v>819</v>
      </c>
      <c r="D175" s="1" t="s">
        <v>1046</v>
      </c>
      <c r="E175" s="11">
        <v>100</v>
      </c>
      <c r="F175" s="10"/>
      <c r="G175" s="162">
        <v>37.14</v>
      </c>
      <c r="H175" s="5">
        <f t="shared" si="38"/>
        <v>0</v>
      </c>
      <c r="I175" s="102">
        <f t="shared" si="30"/>
        <v>41.968200000000003</v>
      </c>
      <c r="J175" s="85">
        <f t="shared" si="39"/>
        <v>0</v>
      </c>
      <c r="K175" s="58">
        <v>30</v>
      </c>
      <c r="L175" s="4" t="s">
        <v>1</v>
      </c>
      <c r="M175" s="8">
        <f>(S175+P175)+(Q175/4)</f>
        <v>3.0864999999999996</v>
      </c>
      <c r="N175" s="9">
        <v>0</v>
      </c>
      <c r="O175" s="2">
        <v>2.82</v>
      </c>
      <c r="P175" s="2">
        <v>0.158</v>
      </c>
      <c r="Q175" s="2">
        <v>0.38600000000000001</v>
      </c>
      <c r="R175" s="2">
        <v>1.2E-2</v>
      </c>
      <c r="S175" s="126">
        <f t="shared" si="36"/>
        <v>2.8319999999999999</v>
      </c>
      <c r="T175" s="7" t="s">
        <v>81</v>
      </c>
      <c r="U175" s="1">
        <v>2</v>
      </c>
      <c r="V175" s="7" t="s">
        <v>340</v>
      </c>
      <c r="W175" s="31">
        <v>140</v>
      </c>
      <c r="X175" s="31">
        <f>W175/U175</f>
        <v>70</v>
      </c>
      <c r="Y175" s="1" t="s">
        <v>1005</v>
      </c>
      <c r="Z175" s="4" t="s">
        <v>431</v>
      </c>
      <c r="AA175" s="4" t="s">
        <v>436</v>
      </c>
      <c r="AB175" s="34" t="s">
        <v>481</v>
      </c>
      <c r="AC175" s="7" t="s">
        <v>580</v>
      </c>
      <c r="AD175" s="1">
        <v>7</v>
      </c>
      <c r="AE175" s="1">
        <v>6</v>
      </c>
      <c r="AF175" s="1">
        <v>3.5</v>
      </c>
      <c r="AG175" s="1">
        <v>12.5</v>
      </c>
      <c r="AH175" s="1">
        <v>7.5</v>
      </c>
      <c r="AI175" s="1">
        <v>4.375</v>
      </c>
      <c r="AJ175" s="1">
        <v>47</v>
      </c>
      <c r="AK175" s="1">
        <v>36</v>
      </c>
      <c r="AM175" s="50">
        <f t="shared" si="37"/>
        <v>432.10999999999996</v>
      </c>
      <c r="AN175" s="46">
        <v>1.6140000000000001</v>
      </c>
      <c r="AO175" s="1">
        <v>0.27600000000000002</v>
      </c>
      <c r="AP175" s="47">
        <v>0.16700000000000001</v>
      </c>
      <c r="AQ175" s="1">
        <v>0.626</v>
      </c>
      <c r="AU175" s="5"/>
      <c r="AW175" s="5"/>
    </row>
    <row r="176" spans="1:49" x14ac:dyDescent="0.25">
      <c r="A176" s="45">
        <f>SUBTOTAL(3,$B$18:B176)</f>
        <v>159</v>
      </c>
      <c r="B176" s="12">
        <v>696244200285</v>
      </c>
      <c r="C176" s="1" t="s">
        <v>952</v>
      </c>
      <c r="D176" s="1" t="s">
        <v>979</v>
      </c>
      <c r="E176" s="1">
        <v>10</v>
      </c>
      <c r="F176" s="10"/>
      <c r="G176" s="162">
        <v>9.66</v>
      </c>
      <c r="H176" s="5">
        <f>(ROUND(G176*(1-$E$5)*(1-$G$5)*(1-$H$5),2)*F176)</f>
        <v>0</v>
      </c>
      <c r="I176" s="102">
        <f>(G176*$E$15)+G176</f>
        <v>10.915800000000001</v>
      </c>
      <c r="J176" s="85">
        <f>H176+(H176*$E$15)</f>
        <v>0</v>
      </c>
      <c r="K176" s="146">
        <v>30</v>
      </c>
      <c r="L176" s="4" t="s">
        <v>1</v>
      </c>
      <c r="M176" s="1">
        <v>0.34399999999999997</v>
      </c>
      <c r="Z176" s="4" t="s">
        <v>430</v>
      </c>
      <c r="AA176" s="4" t="s">
        <v>436</v>
      </c>
      <c r="AC176" s="7" t="s">
        <v>590</v>
      </c>
      <c r="AW176" s="5"/>
    </row>
    <row r="177" spans="1:49" ht="13.15" customHeight="1" x14ac:dyDescent="0.2">
      <c r="A177" s="45">
        <f>SUBTOTAL(3,$B$18:B177)</f>
        <v>160</v>
      </c>
      <c r="B177" s="12">
        <v>696244201398</v>
      </c>
      <c r="C177" s="1" t="s">
        <v>185</v>
      </c>
      <c r="D177" s="1" t="s">
        <v>703</v>
      </c>
      <c r="E177" s="1">
        <v>500</v>
      </c>
      <c r="F177" s="10"/>
      <c r="G177" s="162">
        <v>211.19</v>
      </c>
      <c r="H177" s="5">
        <f t="shared" si="38"/>
        <v>0</v>
      </c>
      <c r="I177" s="102">
        <f t="shared" si="30"/>
        <v>238.6447</v>
      </c>
      <c r="J177" s="85">
        <f t="shared" si="39"/>
        <v>0</v>
      </c>
      <c r="K177" s="58">
        <v>30</v>
      </c>
      <c r="L177" s="4" t="s">
        <v>1</v>
      </c>
      <c r="M177" s="8">
        <f>S177+P177</f>
        <v>18.38</v>
      </c>
      <c r="N177" s="9">
        <v>16.928999999999998</v>
      </c>
      <c r="O177" s="2">
        <v>3.39</v>
      </c>
      <c r="P177" s="2">
        <v>1.43</v>
      </c>
      <c r="Q177" s="2">
        <v>0</v>
      </c>
      <c r="R177" s="2">
        <v>0</v>
      </c>
      <c r="S177" s="126">
        <f t="shared" si="36"/>
        <v>16.95</v>
      </c>
      <c r="T177" s="7" t="s">
        <v>78</v>
      </c>
      <c r="U177" s="1"/>
      <c r="W177" s="31">
        <v>36</v>
      </c>
      <c r="Y177" s="1" t="s">
        <v>329</v>
      </c>
      <c r="Z177" s="4" t="s">
        <v>431</v>
      </c>
      <c r="AA177" s="4" t="s">
        <v>436</v>
      </c>
      <c r="AB177" s="34" t="s">
        <v>482</v>
      </c>
      <c r="AC177" s="7" t="s">
        <v>580</v>
      </c>
      <c r="AD177" s="1">
        <v>11.25</v>
      </c>
      <c r="AE177" s="1">
        <v>11.25</v>
      </c>
      <c r="AF177" s="1">
        <v>7.5</v>
      </c>
      <c r="AJ177" s="1">
        <v>47</v>
      </c>
      <c r="AK177" s="1">
        <v>36</v>
      </c>
      <c r="AM177" s="50">
        <f>M177*W177</f>
        <v>661.68</v>
      </c>
      <c r="AN177" s="46">
        <v>2.0270000000000001</v>
      </c>
      <c r="AO177" s="1">
        <v>0.27600000000000002</v>
      </c>
      <c r="AP177" s="47">
        <v>0.16700000000000001</v>
      </c>
      <c r="AQ177" s="1">
        <v>0.626</v>
      </c>
      <c r="AU177" s="5"/>
      <c r="AW177" s="5"/>
    </row>
    <row r="178" spans="1:49" ht="13.15" customHeight="1" x14ac:dyDescent="0.2">
      <c r="A178" s="45">
        <f>SUBTOTAL(3,$B$18:B178)</f>
        <v>161</v>
      </c>
      <c r="B178" s="12">
        <v>696244201411</v>
      </c>
      <c r="C178" s="1" t="s">
        <v>184</v>
      </c>
      <c r="D178" s="1" t="s">
        <v>704</v>
      </c>
      <c r="E178" s="1">
        <v>40</v>
      </c>
      <c r="F178" s="10"/>
      <c r="G178" s="162">
        <v>18.86</v>
      </c>
      <c r="H178" s="5">
        <f t="shared" si="38"/>
        <v>0</v>
      </c>
      <c r="I178" s="102">
        <f t="shared" si="30"/>
        <v>21.311799999999998</v>
      </c>
      <c r="J178" s="85">
        <f t="shared" si="39"/>
        <v>0</v>
      </c>
      <c r="K178" s="58">
        <v>30</v>
      </c>
      <c r="L178" s="4" t="s">
        <v>1</v>
      </c>
      <c r="M178" s="8">
        <f>(S178+P178)+(Q178/4)</f>
        <v>1.6224999999999998</v>
      </c>
      <c r="N178" s="9">
        <v>1.35432</v>
      </c>
      <c r="O178" s="2">
        <v>3.39</v>
      </c>
      <c r="P178" s="2">
        <v>0.158</v>
      </c>
      <c r="Q178" s="2">
        <v>0.38600000000000001</v>
      </c>
      <c r="R178" s="2">
        <v>1.2E-2</v>
      </c>
      <c r="S178" s="126">
        <f t="shared" si="36"/>
        <v>1.3679999999999999</v>
      </c>
      <c r="T178" s="7" t="s">
        <v>81</v>
      </c>
      <c r="U178" s="1">
        <v>6</v>
      </c>
      <c r="V178" s="7" t="s">
        <v>340</v>
      </c>
      <c r="W178" s="31">
        <v>648</v>
      </c>
      <c r="X178" s="31">
        <f>W178/U178</f>
        <v>108</v>
      </c>
      <c r="Y178" s="1" t="s">
        <v>333</v>
      </c>
      <c r="Z178" s="4" t="s">
        <v>431</v>
      </c>
      <c r="AA178" s="4" t="s">
        <v>436</v>
      </c>
      <c r="AB178" s="34" t="s">
        <v>482</v>
      </c>
      <c r="AC178" s="7" t="s">
        <v>580</v>
      </c>
      <c r="AD178" s="1">
        <v>2.5</v>
      </c>
      <c r="AE178" s="1">
        <v>3.5</v>
      </c>
      <c r="AF178" s="1">
        <v>4.75</v>
      </c>
      <c r="AG178" s="1">
        <v>7.375</v>
      </c>
      <c r="AH178" s="1">
        <v>5.375</v>
      </c>
      <c r="AI178" s="1">
        <v>7.5</v>
      </c>
      <c r="AJ178" s="1">
        <v>47</v>
      </c>
      <c r="AK178" s="1">
        <v>36</v>
      </c>
      <c r="AM178" s="50">
        <f>M178*W178</f>
        <v>1051.3799999999999</v>
      </c>
      <c r="AN178" s="46">
        <v>2.0270000000000001</v>
      </c>
      <c r="AO178" s="1">
        <v>0.27600000000000002</v>
      </c>
      <c r="AP178" s="47">
        <v>0.16700000000000001</v>
      </c>
      <c r="AQ178" s="1">
        <v>0.626</v>
      </c>
      <c r="AU178" s="5"/>
      <c r="AW178" s="5"/>
    </row>
    <row r="179" spans="1:49" ht="13.15" customHeight="1" x14ac:dyDescent="0.2">
      <c r="A179" s="45">
        <f>SUBTOTAL(3,$B$18:B179)</f>
        <v>162</v>
      </c>
      <c r="B179" s="12">
        <v>696244201435</v>
      </c>
      <c r="C179" s="1" t="s">
        <v>820</v>
      </c>
      <c r="D179" s="1" t="s">
        <v>1047</v>
      </c>
      <c r="E179" s="11">
        <v>100</v>
      </c>
      <c r="F179" s="10"/>
      <c r="G179" s="162">
        <v>44.53</v>
      </c>
      <c r="H179" s="5">
        <f t="shared" si="38"/>
        <v>0</v>
      </c>
      <c r="I179" s="102">
        <f t="shared" si="30"/>
        <v>50.318899999999999</v>
      </c>
      <c r="J179" s="85">
        <f t="shared" si="39"/>
        <v>0</v>
      </c>
      <c r="K179" s="58">
        <v>30</v>
      </c>
      <c r="L179" s="4" t="s">
        <v>1</v>
      </c>
      <c r="M179" s="8">
        <f>(S179+P179)+(Q179/4)</f>
        <v>3.6564999999999999</v>
      </c>
      <c r="N179" s="9">
        <v>0</v>
      </c>
      <c r="O179" s="2">
        <v>3.39</v>
      </c>
      <c r="P179" s="2">
        <v>0.158</v>
      </c>
      <c r="Q179" s="2">
        <v>0.38600000000000001</v>
      </c>
      <c r="R179" s="2">
        <v>1.2E-2</v>
      </c>
      <c r="S179" s="126">
        <f t="shared" si="36"/>
        <v>3.4020000000000001</v>
      </c>
      <c r="T179" s="7" t="s">
        <v>81</v>
      </c>
      <c r="U179" s="1">
        <v>2</v>
      </c>
      <c r="V179" s="7" t="s">
        <v>340</v>
      </c>
      <c r="W179" s="31">
        <v>140</v>
      </c>
      <c r="X179" s="31">
        <f>W179/U179</f>
        <v>70</v>
      </c>
      <c r="Y179" s="1" t="s">
        <v>1005</v>
      </c>
      <c r="Z179" s="4" t="s">
        <v>431</v>
      </c>
      <c r="AA179" s="4" t="s">
        <v>436</v>
      </c>
      <c r="AB179" s="34" t="s">
        <v>482</v>
      </c>
      <c r="AC179" s="7" t="s">
        <v>580</v>
      </c>
      <c r="AD179" s="1">
        <v>7</v>
      </c>
      <c r="AE179" s="1">
        <v>6</v>
      </c>
      <c r="AF179" s="1">
        <v>3.5</v>
      </c>
      <c r="AG179" s="1">
        <v>12.5</v>
      </c>
      <c r="AH179" s="1">
        <v>7.5</v>
      </c>
      <c r="AI179" s="1">
        <v>4.375</v>
      </c>
      <c r="AJ179" s="1">
        <v>47</v>
      </c>
      <c r="AK179" s="1">
        <v>36</v>
      </c>
      <c r="AM179" s="50">
        <f>M179*W179</f>
        <v>511.90999999999997</v>
      </c>
      <c r="AN179" s="46">
        <v>2.0270000000000001</v>
      </c>
      <c r="AO179" s="1">
        <v>0.27600000000000002</v>
      </c>
      <c r="AP179" s="47">
        <v>0.16700000000000001</v>
      </c>
      <c r="AQ179" s="1">
        <v>0.626</v>
      </c>
      <c r="AU179" s="5"/>
      <c r="AW179" s="5"/>
    </row>
    <row r="180" spans="1:49" x14ac:dyDescent="0.25">
      <c r="A180" s="45">
        <f>SUBTOTAL(3,$B$18:B180)</f>
        <v>163</v>
      </c>
      <c r="B180" s="12">
        <v>696244201428</v>
      </c>
      <c r="C180" s="1" t="s">
        <v>953</v>
      </c>
      <c r="D180" s="1" t="s">
        <v>980</v>
      </c>
      <c r="E180" s="1">
        <v>10</v>
      </c>
      <c r="F180" s="10"/>
      <c r="G180" s="162">
        <v>10.5</v>
      </c>
      <c r="H180" s="5">
        <f>(ROUND(G180*(1-$E$5)*(1-$G$5)*(1-$H$5),2)*F180)</f>
        <v>0</v>
      </c>
      <c r="I180" s="102">
        <f>(G180*$E$15)+G180</f>
        <v>11.865</v>
      </c>
      <c r="J180" s="85">
        <f>H180+(H180*$E$15)</f>
        <v>0</v>
      </c>
      <c r="K180" s="146">
        <v>30</v>
      </c>
      <c r="L180" s="4" t="s">
        <v>1</v>
      </c>
      <c r="M180" s="1">
        <v>0.39600000000000002</v>
      </c>
      <c r="Z180" s="4" t="s">
        <v>430</v>
      </c>
      <c r="AA180" s="4" t="s">
        <v>436</v>
      </c>
      <c r="AC180" s="7" t="s">
        <v>590</v>
      </c>
      <c r="AW180" s="5"/>
    </row>
    <row r="181" spans="1:49" ht="14.45" customHeight="1" x14ac:dyDescent="0.2">
      <c r="A181" s="45">
        <f>SUBTOTAL(3,$B$18:B181)</f>
        <v>164</v>
      </c>
      <c r="B181" s="12">
        <v>696244201459</v>
      </c>
      <c r="C181" s="1" t="s">
        <v>1223</v>
      </c>
      <c r="D181" s="148" t="s">
        <v>1226</v>
      </c>
      <c r="E181" s="170">
        <v>400</v>
      </c>
      <c r="F181" s="159"/>
      <c r="G181" s="158">
        <v>185.27</v>
      </c>
      <c r="H181" s="158">
        <f t="shared" ref="H181:H183" si="40">(ROUND(G181*(1-$E$5)*(1-$G$5)*(1-$H$5),2)*F181)</f>
        <v>0</v>
      </c>
      <c r="I181" s="102">
        <f t="shared" ref="I181:I183" si="41">(G181*$E$15)+G181</f>
        <v>209.35510000000002</v>
      </c>
      <c r="J181" s="85">
        <f t="shared" ref="J181:J183" si="42">H181+(H181*$E$15)</f>
        <v>0</v>
      </c>
      <c r="K181" s="58">
        <v>30</v>
      </c>
      <c r="L181" s="169" t="s">
        <v>1219</v>
      </c>
      <c r="M181" s="8">
        <v>15.96</v>
      </c>
      <c r="N181" s="9">
        <v>16.843200000000003</v>
      </c>
      <c r="O181" s="2">
        <v>2.82</v>
      </c>
      <c r="P181" s="2">
        <v>1.43</v>
      </c>
      <c r="Q181" s="2">
        <v>0</v>
      </c>
      <c r="R181" s="2">
        <v>0</v>
      </c>
      <c r="S181" s="126">
        <f t="shared" ref="S181:S183" si="43">O181/100*E181+R181</f>
        <v>11.28</v>
      </c>
      <c r="T181" s="7" t="s">
        <v>78</v>
      </c>
      <c r="U181" s="1"/>
      <c r="W181" s="31">
        <v>36</v>
      </c>
      <c r="Y181" s="1" t="s">
        <v>329</v>
      </c>
      <c r="Z181" s="4" t="s">
        <v>431</v>
      </c>
      <c r="AA181" s="4" t="s">
        <v>436</v>
      </c>
      <c r="AB181" s="34" t="s">
        <v>481</v>
      </c>
      <c r="AC181" s="7" t="s">
        <v>580</v>
      </c>
      <c r="AD181" s="1">
        <v>11.25</v>
      </c>
      <c r="AE181" s="1">
        <v>11.25</v>
      </c>
      <c r="AF181" s="1">
        <v>7.5</v>
      </c>
      <c r="AJ181" s="1">
        <v>47</v>
      </c>
      <c r="AK181" s="1">
        <v>36</v>
      </c>
      <c r="AM181" s="50">
        <f t="shared" ref="AM181:AM183" si="44">M181*W181</f>
        <v>574.56000000000006</v>
      </c>
      <c r="AN181" s="46">
        <v>1.6140000000000001</v>
      </c>
      <c r="AO181" s="1">
        <v>0.27600000000000002</v>
      </c>
      <c r="AP181" s="47">
        <v>0.16700000000000001</v>
      </c>
      <c r="AQ181" s="1">
        <v>0.626</v>
      </c>
      <c r="AU181" s="5"/>
      <c r="AW181" s="5"/>
    </row>
    <row r="182" spans="1:49" ht="13.15" customHeight="1" x14ac:dyDescent="0.2">
      <c r="A182" s="45">
        <f>SUBTOTAL(3,$B$18:B182)</f>
        <v>165</v>
      </c>
      <c r="B182" s="12">
        <v>696244201473</v>
      </c>
      <c r="C182" s="1" t="s">
        <v>1224</v>
      </c>
      <c r="D182" s="148" t="s">
        <v>1227</v>
      </c>
      <c r="E182" s="170">
        <v>40</v>
      </c>
      <c r="F182" s="159"/>
      <c r="G182" s="158">
        <v>24.13</v>
      </c>
      <c r="H182" s="158">
        <f t="shared" si="40"/>
        <v>0</v>
      </c>
      <c r="I182" s="102">
        <f t="shared" si="41"/>
        <v>27.2669</v>
      </c>
      <c r="J182" s="85">
        <f t="shared" si="42"/>
        <v>0</v>
      </c>
      <c r="K182" s="58">
        <v>30</v>
      </c>
      <c r="L182" s="169" t="s">
        <v>1219</v>
      </c>
      <c r="M182" s="8">
        <v>1.5960000000000001</v>
      </c>
      <c r="N182" s="9">
        <v>1.1228800000000001</v>
      </c>
      <c r="O182" s="2">
        <v>2.82</v>
      </c>
      <c r="P182" s="2">
        <v>0.158</v>
      </c>
      <c r="Q182" s="2">
        <v>0.38600000000000001</v>
      </c>
      <c r="R182" s="2">
        <v>1.2E-2</v>
      </c>
      <c r="S182" s="126">
        <f t="shared" si="43"/>
        <v>1.1399999999999999</v>
      </c>
      <c r="T182" s="7" t="s">
        <v>81</v>
      </c>
      <c r="U182" s="1">
        <v>6</v>
      </c>
      <c r="V182" s="7" t="s">
        <v>340</v>
      </c>
      <c r="W182" s="31">
        <v>648</v>
      </c>
      <c r="X182" s="31">
        <f>W182/U182</f>
        <v>108</v>
      </c>
      <c r="Y182" s="1" t="s">
        <v>333</v>
      </c>
      <c r="Z182" s="4" t="s">
        <v>431</v>
      </c>
      <c r="AA182" s="4" t="s">
        <v>436</v>
      </c>
      <c r="AB182" s="34" t="s">
        <v>481</v>
      </c>
      <c r="AC182" s="7" t="s">
        <v>580</v>
      </c>
      <c r="AD182" s="1">
        <v>2.5</v>
      </c>
      <c r="AE182" s="1">
        <v>3.5</v>
      </c>
      <c r="AF182" s="1">
        <v>4.75</v>
      </c>
      <c r="AG182" s="1">
        <v>7.375</v>
      </c>
      <c r="AH182" s="1">
        <v>5.375</v>
      </c>
      <c r="AI182" s="1">
        <v>7.5</v>
      </c>
      <c r="AJ182" s="1">
        <v>47</v>
      </c>
      <c r="AK182" s="1">
        <v>36</v>
      </c>
      <c r="AM182" s="50">
        <f t="shared" si="44"/>
        <v>1034.2080000000001</v>
      </c>
      <c r="AN182" s="46">
        <v>1.6140000000000001</v>
      </c>
      <c r="AO182" s="1">
        <v>0.27600000000000002</v>
      </c>
      <c r="AP182" s="47">
        <v>0.16700000000000001</v>
      </c>
      <c r="AQ182" s="1">
        <v>0.626</v>
      </c>
      <c r="AU182" s="5"/>
      <c r="AW182" s="5"/>
    </row>
    <row r="183" spans="1:49" ht="13.15" customHeight="1" x14ac:dyDescent="0.2">
      <c r="A183" s="45">
        <f>SUBTOTAL(3,$B$18:B183)</f>
        <v>166</v>
      </c>
      <c r="B183" s="12">
        <v>696244201497</v>
      </c>
      <c r="C183" s="1" t="s">
        <v>1225</v>
      </c>
      <c r="D183" s="148" t="s">
        <v>1228</v>
      </c>
      <c r="E183" s="170">
        <v>100</v>
      </c>
      <c r="F183" s="159"/>
      <c r="G183" s="158">
        <v>53.5</v>
      </c>
      <c r="H183" s="158">
        <f t="shared" si="40"/>
        <v>0</v>
      </c>
      <c r="I183" s="102">
        <f t="shared" si="41"/>
        <v>60.454999999999998</v>
      </c>
      <c r="J183" s="85">
        <f t="shared" si="42"/>
        <v>0</v>
      </c>
      <c r="K183" s="58">
        <v>30</v>
      </c>
      <c r="L183" s="169" t="s">
        <v>1219</v>
      </c>
      <c r="M183" s="8">
        <v>3.99</v>
      </c>
      <c r="N183" s="9">
        <v>0</v>
      </c>
      <c r="O183" s="2">
        <v>2.82</v>
      </c>
      <c r="P183" s="2">
        <v>0.158</v>
      </c>
      <c r="Q183" s="2">
        <v>0.38600000000000001</v>
      </c>
      <c r="R183" s="2">
        <v>1.2E-2</v>
      </c>
      <c r="S183" s="126">
        <f t="shared" si="43"/>
        <v>2.8319999999999999</v>
      </c>
      <c r="T183" s="7" t="s">
        <v>81</v>
      </c>
      <c r="U183" s="1">
        <v>2</v>
      </c>
      <c r="V183" s="7" t="s">
        <v>340</v>
      </c>
      <c r="W183" s="31">
        <v>140</v>
      </c>
      <c r="X183" s="31">
        <f>W183/U183</f>
        <v>70</v>
      </c>
      <c r="Y183" s="1" t="s">
        <v>1005</v>
      </c>
      <c r="Z183" s="4" t="s">
        <v>431</v>
      </c>
      <c r="AA183" s="4" t="s">
        <v>436</v>
      </c>
      <c r="AB183" s="34" t="s">
        <v>481</v>
      </c>
      <c r="AC183" s="7" t="s">
        <v>580</v>
      </c>
      <c r="AD183" s="1">
        <v>7</v>
      </c>
      <c r="AE183" s="1">
        <v>6</v>
      </c>
      <c r="AF183" s="1">
        <v>3.5</v>
      </c>
      <c r="AG183" s="1">
        <v>12.5</v>
      </c>
      <c r="AH183" s="1">
        <v>7.5</v>
      </c>
      <c r="AI183" s="1">
        <v>4.375</v>
      </c>
      <c r="AJ183" s="1">
        <v>47</v>
      </c>
      <c r="AK183" s="1">
        <v>36</v>
      </c>
      <c r="AM183" s="50">
        <f t="shared" si="44"/>
        <v>558.6</v>
      </c>
      <c r="AN183" s="46">
        <v>1.6140000000000001</v>
      </c>
      <c r="AO183" s="1">
        <v>0.27600000000000002</v>
      </c>
      <c r="AP183" s="47">
        <v>0.16700000000000001</v>
      </c>
      <c r="AQ183" s="1">
        <v>0.626</v>
      </c>
      <c r="AU183" s="5"/>
      <c r="AW183" s="5"/>
    </row>
    <row r="184" spans="1:49" ht="14.45" customHeight="1" x14ac:dyDescent="0.2">
      <c r="A184" s="45">
        <f>SUBTOTAL(3,$B$18:B184)</f>
        <v>167</v>
      </c>
      <c r="B184" s="12">
        <v>696244200032</v>
      </c>
      <c r="C184" s="1" t="s">
        <v>183</v>
      </c>
      <c r="D184" s="1" t="s">
        <v>705</v>
      </c>
      <c r="E184" s="11">
        <v>400</v>
      </c>
      <c r="F184" s="10"/>
      <c r="G184" s="162">
        <v>188.07</v>
      </c>
      <c r="H184" s="5">
        <f t="shared" si="38"/>
        <v>0</v>
      </c>
      <c r="I184" s="102">
        <f t="shared" si="30"/>
        <v>212.51909999999998</v>
      </c>
      <c r="J184" s="85">
        <f t="shared" si="39"/>
        <v>0</v>
      </c>
      <c r="K184" s="58">
        <v>30</v>
      </c>
      <c r="L184" s="4" t="s">
        <v>1</v>
      </c>
      <c r="M184" s="8">
        <f>S184+P184</f>
        <v>17.59</v>
      </c>
      <c r="N184" s="9">
        <v>16.086400000000001</v>
      </c>
      <c r="O184" s="2">
        <v>4.04</v>
      </c>
      <c r="P184" s="2">
        <v>1.43</v>
      </c>
      <c r="Q184" s="2">
        <v>0</v>
      </c>
      <c r="R184" s="2">
        <v>0</v>
      </c>
      <c r="S184" s="126">
        <f t="shared" si="36"/>
        <v>16.16</v>
      </c>
      <c r="T184" s="7" t="s">
        <v>78</v>
      </c>
      <c r="U184" s="1"/>
      <c r="W184" s="31">
        <v>36</v>
      </c>
      <c r="Y184" s="1" t="s">
        <v>329</v>
      </c>
      <c r="Z184" s="4" t="s">
        <v>431</v>
      </c>
      <c r="AA184" s="4" t="s">
        <v>436</v>
      </c>
      <c r="AB184" s="34" t="s">
        <v>483</v>
      </c>
      <c r="AC184" s="7" t="s">
        <v>580</v>
      </c>
      <c r="AD184" s="1">
        <v>11.25</v>
      </c>
      <c r="AE184" s="1">
        <v>11.25</v>
      </c>
      <c r="AF184" s="1">
        <v>7.5</v>
      </c>
      <c r="AJ184" s="1">
        <v>47</v>
      </c>
      <c r="AK184" s="1">
        <v>36</v>
      </c>
      <c r="AM184" s="50">
        <f>M184*W184</f>
        <v>633.24</v>
      </c>
      <c r="AN184" s="46">
        <v>2.5</v>
      </c>
      <c r="AO184" s="1">
        <v>0.27600000000000002</v>
      </c>
      <c r="AP184" s="47">
        <v>0.16700000000000001</v>
      </c>
      <c r="AQ184" s="1">
        <v>0.626</v>
      </c>
      <c r="AU184" s="5"/>
      <c r="AW184" s="5"/>
    </row>
    <row r="185" spans="1:49" ht="13.15" customHeight="1" x14ac:dyDescent="0.2">
      <c r="A185" s="45">
        <f>SUBTOTAL(3,$B$18:B185)</f>
        <v>168</v>
      </c>
      <c r="B185" s="12">
        <v>696244200155</v>
      </c>
      <c r="C185" s="1" t="s">
        <v>182</v>
      </c>
      <c r="D185" s="1" t="s">
        <v>706</v>
      </c>
      <c r="E185" s="11">
        <v>40</v>
      </c>
      <c r="F185" s="10"/>
      <c r="G185" s="162">
        <v>25.31</v>
      </c>
      <c r="H185" s="5">
        <f t="shared" si="38"/>
        <v>0</v>
      </c>
      <c r="I185" s="102">
        <f t="shared" si="30"/>
        <v>28.600299999999997</v>
      </c>
      <c r="J185" s="85">
        <f t="shared" si="39"/>
        <v>0</v>
      </c>
      <c r="K185" s="58">
        <v>30</v>
      </c>
      <c r="L185" s="4" t="s">
        <v>1</v>
      </c>
      <c r="M185" s="8">
        <f>(S185+P185)+(Q185/4)</f>
        <v>1.8824999999999998</v>
      </c>
      <c r="N185" s="9">
        <v>1.6086400000000003</v>
      </c>
      <c r="O185" s="2">
        <v>4.04</v>
      </c>
      <c r="P185" s="2">
        <v>0.158</v>
      </c>
      <c r="Q185" s="2">
        <v>0.38600000000000001</v>
      </c>
      <c r="R185" s="2">
        <v>1.2E-2</v>
      </c>
      <c r="S185" s="126">
        <f t="shared" si="36"/>
        <v>1.6279999999999999</v>
      </c>
      <c r="T185" s="7" t="s">
        <v>81</v>
      </c>
      <c r="U185" s="1">
        <v>6</v>
      </c>
      <c r="V185" s="7" t="s">
        <v>340</v>
      </c>
      <c r="W185" s="31">
        <v>648</v>
      </c>
      <c r="X185" s="31">
        <f>W185/U185</f>
        <v>108</v>
      </c>
      <c r="Y185" s="1" t="s">
        <v>333</v>
      </c>
      <c r="Z185" s="4" t="s">
        <v>431</v>
      </c>
      <c r="AA185" s="4" t="s">
        <v>436</v>
      </c>
      <c r="AB185" s="34" t="s">
        <v>483</v>
      </c>
      <c r="AC185" s="7" t="s">
        <v>580</v>
      </c>
      <c r="AD185" s="1">
        <v>2.5</v>
      </c>
      <c r="AE185" s="1">
        <v>3.5</v>
      </c>
      <c r="AF185" s="1">
        <v>4.75</v>
      </c>
      <c r="AG185" s="1">
        <v>7.375</v>
      </c>
      <c r="AH185" s="1">
        <v>5.375</v>
      </c>
      <c r="AI185" s="1">
        <v>7.5</v>
      </c>
      <c r="AJ185" s="1">
        <v>47</v>
      </c>
      <c r="AK185" s="1">
        <v>36</v>
      </c>
      <c r="AM185" s="50">
        <f>M185*W185</f>
        <v>1219.8599999999999</v>
      </c>
      <c r="AN185" s="46">
        <v>2.5</v>
      </c>
      <c r="AO185" s="1">
        <v>0.27600000000000002</v>
      </c>
      <c r="AP185" s="47">
        <v>0.16700000000000001</v>
      </c>
      <c r="AQ185" s="1">
        <v>0.626</v>
      </c>
      <c r="AU185" s="5"/>
      <c r="AW185" s="5"/>
    </row>
    <row r="186" spans="1:49" ht="13.15" customHeight="1" x14ac:dyDescent="0.2">
      <c r="A186" s="45">
        <f>SUBTOTAL(3,$B$18:B186)</f>
        <v>169</v>
      </c>
      <c r="B186" s="12">
        <v>696244201527</v>
      </c>
      <c r="C186" s="1" t="s">
        <v>821</v>
      </c>
      <c r="D186" s="1" t="s">
        <v>1048</v>
      </c>
      <c r="E186" s="11">
        <v>100</v>
      </c>
      <c r="F186" s="10"/>
      <c r="G186" s="162">
        <v>55</v>
      </c>
      <c r="H186" s="5">
        <f t="shared" si="38"/>
        <v>0</v>
      </c>
      <c r="I186" s="102">
        <f t="shared" si="30"/>
        <v>62.15</v>
      </c>
      <c r="J186" s="85">
        <f t="shared" si="39"/>
        <v>0</v>
      </c>
      <c r="K186" s="58">
        <v>30</v>
      </c>
      <c r="L186" s="4" t="s">
        <v>1</v>
      </c>
      <c r="M186" s="8">
        <f>(S186+P186)+(Q186/4)</f>
        <v>4.3064999999999998</v>
      </c>
      <c r="N186" s="9">
        <v>0</v>
      </c>
      <c r="O186" s="2">
        <v>4.04</v>
      </c>
      <c r="P186" s="2">
        <v>0.158</v>
      </c>
      <c r="Q186" s="2">
        <v>0.38600000000000001</v>
      </c>
      <c r="R186" s="2">
        <v>1.2E-2</v>
      </c>
      <c r="S186" s="126">
        <f t="shared" si="36"/>
        <v>4.0519999999999996</v>
      </c>
      <c r="T186" s="7" t="s">
        <v>81</v>
      </c>
      <c r="U186" s="1">
        <v>2</v>
      </c>
      <c r="V186" s="7" t="s">
        <v>340</v>
      </c>
      <c r="W186" s="31">
        <v>140</v>
      </c>
      <c r="X186" s="31">
        <f>W186/U186</f>
        <v>70</v>
      </c>
      <c r="Y186" s="1" t="s">
        <v>1005</v>
      </c>
      <c r="Z186" s="4" t="s">
        <v>431</v>
      </c>
      <c r="AA186" s="4" t="s">
        <v>436</v>
      </c>
      <c r="AB186" s="34" t="s">
        <v>483</v>
      </c>
      <c r="AC186" s="7" t="s">
        <v>580</v>
      </c>
      <c r="AD186" s="1">
        <v>7</v>
      </c>
      <c r="AE186" s="1">
        <v>6</v>
      </c>
      <c r="AF186" s="1">
        <v>3.5</v>
      </c>
      <c r="AG186" s="1">
        <v>12.5</v>
      </c>
      <c r="AH186" s="1">
        <v>7.5</v>
      </c>
      <c r="AI186" s="1">
        <v>4.375</v>
      </c>
      <c r="AJ186" s="1">
        <v>47</v>
      </c>
      <c r="AK186" s="1">
        <v>36</v>
      </c>
      <c r="AM186" s="50">
        <f>M186*W186</f>
        <v>602.91</v>
      </c>
      <c r="AN186" s="46">
        <v>2.5</v>
      </c>
      <c r="AO186" s="1">
        <v>0.27600000000000002</v>
      </c>
      <c r="AP186" s="47">
        <v>0.16700000000000001</v>
      </c>
      <c r="AQ186" s="1">
        <v>0.626</v>
      </c>
      <c r="AU186" s="5"/>
      <c r="AW186" s="5"/>
    </row>
    <row r="187" spans="1:49" x14ac:dyDescent="0.25">
      <c r="A187" s="45">
        <f>SUBTOTAL(3,$B$18:B187)</f>
        <v>170</v>
      </c>
      <c r="B187" s="12">
        <v>696244200308</v>
      </c>
      <c r="C187" s="1" t="s">
        <v>954</v>
      </c>
      <c r="D187" s="1" t="s">
        <v>981</v>
      </c>
      <c r="E187" s="1">
        <v>10</v>
      </c>
      <c r="F187" s="10"/>
      <c r="G187" s="162">
        <v>11.55</v>
      </c>
      <c r="H187" s="5">
        <f>(ROUND(G187*(1-$E$5)*(1-$G$5)*(1-$H$5),2)*F187)</f>
        <v>0</v>
      </c>
      <c r="I187" s="102">
        <f>(G187*$E$15)+G187</f>
        <v>13.051500000000001</v>
      </c>
      <c r="J187" s="85">
        <f>H187+(H187*$E$15)</f>
        <v>0</v>
      </c>
      <c r="K187" s="146">
        <v>30</v>
      </c>
      <c r="L187" s="4" t="s">
        <v>1</v>
      </c>
      <c r="M187" s="1">
        <v>0.47199999999999998</v>
      </c>
      <c r="Z187" s="4" t="s">
        <v>430</v>
      </c>
      <c r="AA187" s="4" t="s">
        <v>436</v>
      </c>
      <c r="AC187" s="7" t="s">
        <v>590</v>
      </c>
      <c r="AW187" s="5"/>
    </row>
    <row r="188" spans="1:49" ht="14.45" customHeight="1" x14ac:dyDescent="0.2">
      <c r="A188" s="45">
        <f>SUBTOTAL(3,$B$18:B188)</f>
        <v>171</v>
      </c>
      <c r="B188" s="12">
        <v>696244200049</v>
      </c>
      <c r="C188" s="1" t="s">
        <v>181</v>
      </c>
      <c r="D188" s="1" t="s">
        <v>707</v>
      </c>
      <c r="E188" s="11">
        <v>300</v>
      </c>
      <c r="F188" s="10"/>
      <c r="G188" s="162">
        <v>198.6</v>
      </c>
      <c r="H188" s="5">
        <f t="shared" si="38"/>
        <v>0</v>
      </c>
      <c r="I188" s="102">
        <f t="shared" si="30"/>
        <v>224.41800000000001</v>
      </c>
      <c r="J188" s="85">
        <f t="shared" si="39"/>
        <v>0</v>
      </c>
      <c r="K188" s="58">
        <v>30</v>
      </c>
      <c r="L188" s="4" t="s">
        <v>1</v>
      </c>
      <c r="M188" s="8">
        <f>S188+P188</f>
        <v>16.130000000000003</v>
      </c>
      <c r="N188" s="9">
        <v>14.586000000000002</v>
      </c>
      <c r="O188" s="2">
        <v>4.9000000000000004</v>
      </c>
      <c r="P188" s="2">
        <v>1.43</v>
      </c>
      <c r="Q188" s="2">
        <v>0</v>
      </c>
      <c r="R188" s="2">
        <v>0</v>
      </c>
      <c r="S188" s="126">
        <f t="shared" si="36"/>
        <v>14.700000000000001</v>
      </c>
      <c r="T188" s="7" t="s">
        <v>78</v>
      </c>
      <c r="U188" s="1"/>
      <c r="W188" s="31">
        <v>36</v>
      </c>
      <c r="Y188" s="1" t="s">
        <v>329</v>
      </c>
      <c r="Z188" s="4" t="s">
        <v>431</v>
      </c>
      <c r="AA188" s="4" t="s">
        <v>436</v>
      </c>
      <c r="AB188" s="34" t="s">
        <v>484</v>
      </c>
      <c r="AC188" s="7" t="s">
        <v>580</v>
      </c>
      <c r="AD188" s="1">
        <v>11.25</v>
      </c>
      <c r="AE188" s="1">
        <v>11.25</v>
      </c>
      <c r="AF188" s="1">
        <v>7.5</v>
      </c>
      <c r="AJ188" s="1">
        <v>47</v>
      </c>
      <c r="AK188" s="1">
        <v>36</v>
      </c>
      <c r="AM188" s="50">
        <f>M188*W188</f>
        <v>580.68000000000006</v>
      </c>
      <c r="AN188" s="46">
        <v>3</v>
      </c>
      <c r="AO188" s="1">
        <v>0.27600000000000002</v>
      </c>
      <c r="AP188" s="47">
        <v>0.16700000000000001</v>
      </c>
      <c r="AQ188" s="1">
        <v>0.626</v>
      </c>
      <c r="AU188" s="5"/>
      <c r="AW188" s="5"/>
    </row>
    <row r="189" spans="1:49" ht="13.15" customHeight="1" x14ac:dyDescent="0.2">
      <c r="A189" s="45">
        <f>SUBTOTAL(3,$B$18:B189)</f>
        <v>172</v>
      </c>
      <c r="B189" s="12">
        <v>696244200162</v>
      </c>
      <c r="C189" s="1" t="s">
        <v>180</v>
      </c>
      <c r="D189" s="1" t="s">
        <v>708</v>
      </c>
      <c r="E189" s="11">
        <v>40</v>
      </c>
      <c r="F189" s="10"/>
      <c r="G189" s="162">
        <v>35.909999999999997</v>
      </c>
      <c r="H189" s="5">
        <f t="shared" si="38"/>
        <v>0</v>
      </c>
      <c r="I189" s="102">
        <f t="shared" si="30"/>
        <v>40.578299999999999</v>
      </c>
      <c r="J189" s="85">
        <f t="shared" si="39"/>
        <v>0</v>
      </c>
      <c r="K189" s="58">
        <v>30</v>
      </c>
      <c r="L189" s="4" t="s">
        <v>1</v>
      </c>
      <c r="M189" s="8">
        <f>(S189+P189)+(Q189/4)</f>
        <v>2.2264999999999997</v>
      </c>
      <c r="N189" s="9">
        <v>1.9448000000000005</v>
      </c>
      <c r="O189" s="2">
        <v>4.9000000000000004</v>
      </c>
      <c r="P189" s="2">
        <v>0.158</v>
      </c>
      <c r="Q189" s="2">
        <v>0.38600000000000001</v>
      </c>
      <c r="R189" s="2">
        <v>1.2E-2</v>
      </c>
      <c r="S189" s="126">
        <f t="shared" si="36"/>
        <v>1.972</v>
      </c>
      <c r="T189" s="17" t="s">
        <v>148</v>
      </c>
      <c r="U189" s="1">
        <v>4</v>
      </c>
      <c r="V189" s="7" t="s">
        <v>339</v>
      </c>
      <c r="W189" s="31">
        <v>256</v>
      </c>
      <c r="X189" s="31">
        <f>W189/U189</f>
        <v>64</v>
      </c>
      <c r="Y189" s="1" t="s">
        <v>334</v>
      </c>
      <c r="Z189" s="4" t="s">
        <v>431</v>
      </c>
      <c r="AA189" s="4" t="s">
        <v>436</v>
      </c>
      <c r="AB189" s="34" t="s">
        <v>484</v>
      </c>
      <c r="AC189" s="7" t="s">
        <v>580</v>
      </c>
      <c r="AD189" s="1">
        <v>2.5</v>
      </c>
      <c r="AE189" s="1">
        <v>3.5</v>
      </c>
      <c r="AF189" s="1">
        <v>9.75</v>
      </c>
      <c r="AG189" s="1">
        <v>10</v>
      </c>
      <c r="AH189" s="1">
        <v>7.375</v>
      </c>
      <c r="AI189" s="1">
        <v>5.5</v>
      </c>
      <c r="AJ189" s="1">
        <v>47</v>
      </c>
      <c r="AK189" s="1">
        <v>36</v>
      </c>
      <c r="AM189" s="50">
        <f>M189*W189</f>
        <v>569.98399999999992</v>
      </c>
      <c r="AN189" s="46">
        <v>3</v>
      </c>
      <c r="AO189" s="1">
        <v>0.27600000000000002</v>
      </c>
      <c r="AP189" s="47">
        <v>0.16700000000000001</v>
      </c>
      <c r="AQ189" s="1">
        <v>0.626</v>
      </c>
      <c r="AU189" s="5"/>
      <c r="AW189" s="5"/>
    </row>
    <row r="190" spans="1:49" x14ac:dyDescent="0.25">
      <c r="A190" s="45">
        <f>SUBTOTAL(3,$B$18:B190)</f>
        <v>173</v>
      </c>
      <c r="B190" s="12">
        <v>696244200315</v>
      </c>
      <c r="C190" s="1" t="s">
        <v>955</v>
      </c>
      <c r="D190" s="1" t="s">
        <v>982</v>
      </c>
      <c r="E190" s="1">
        <v>10</v>
      </c>
      <c r="F190" s="10"/>
      <c r="G190" s="162">
        <v>13.2</v>
      </c>
      <c r="H190" s="5">
        <f>(ROUND(G190*(1-$E$5)*(1-$G$5)*(1-$H$5),2)*F190)</f>
        <v>0</v>
      </c>
      <c r="I190" s="102">
        <f>(G190*$E$15)+G190</f>
        <v>14.915999999999999</v>
      </c>
      <c r="J190" s="85">
        <f>H190+(H190*$E$15)</f>
        <v>0</v>
      </c>
      <c r="K190" s="146">
        <v>30</v>
      </c>
      <c r="L190" s="4" t="s">
        <v>1</v>
      </c>
      <c r="M190" s="1">
        <v>0.57999999999999996</v>
      </c>
      <c r="Z190" s="4" t="s">
        <v>430</v>
      </c>
      <c r="AA190" s="4" t="s">
        <v>436</v>
      </c>
      <c r="AC190" s="7" t="s">
        <v>590</v>
      </c>
      <c r="AW190" s="5"/>
    </row>
    <row r="191" spans="1:49" ht="14.45" customHeight="1" x14ac:dyDescent="0.2">
      <c r="A191" s="45">
        <f>SUBTOTAL(3,$B$18:B191)</f>
        <v>174</v>
      </c>
      <c r="B191" s="12">
        <v>696244200056</v>
      </c>
      <c r="C191" s="1" t="s">
        <v>179</v>
      </c>
      <c r="D191" s="1" t="s">
        <v>709</v>
      </c>
      <c r="E191" s="11">
        <v>300</v>
      </c>
      <c r="F191" s="10"/>
      <c r="G191" s="162">
        <v>258.87</v>
      </c>
      <c r="H191" s="5">
        <f t="shared" si="38"/>
        <v>0</v>
      </c>
      <c r="I191" s="102">
        <f t="shared" si="30"/>
        <v>292.5231</v>
      </c>
      <c r="J191" s="85">
        <f t="shared" si="39"/>
        <v>0</v>
      </c>
      <c r="K191" s="58">
        <v>30</v>
      </c>
      <c r="L191" s="4" t="s">
        <v>1</v>
      </c>
      <c r="M191" s="8">
        <f>S191+P191</f>
        <v>18.71</v>
      </c>
      <c r="N191" s="9">
        <v>17.206199999999999</v>
      </c>
      <c r="O191" s="2">
        <v>5.76</v>
      </c>
      <c r="P191" s="2">
        <v>1.43</v>
      </c>
      <c r="Q191" s="2">
        <v>0</v>
      </c>
      <c r="R191" s="2">
        <v>0</v>
      </c>
      <c r="S191" s="126">
        <f t="shared" si="36"/>
        <v>17.28</v>
      </c>
      <c r="T191" s="7" t="s">
        <v>78</v>
      </c>
      <c r="U191" s="1"/>
      <c r="W191" s="31">
        <v>36</v>
      </c>
      <c r="Y191" s="1" t="s">
        <v>329</v>
      </c>
      <c r="Z191" s="4" t="s">
        <v>431</v>
      </c>
      <c r="AA191" s="4" t="s">
        <v>436</v>
      </c>
      <c r="AB191" s="34" t="s">
        <v>485</v>
      </c>
      <c r="AC191" s="7" t="s">
        <v>580</v>
      </c>
      <c r="AD191" s="1">
        <v>11.25</v>
      </c>
      <c r="AE191" s="1">
        <v>11.25</v>
      </c>
      <c r="AF191" s="1">
        <v>7.5</v>
      </c>
      <c r="AJ191" s="1">
        <v>47</v>
      </c>
      <c r="AK191" s="1">
        <v>36</v>
      </c>
      <c r="AM191" s="50">
        <f>M191*W191</f>
        <v>673.56000000000006</v>
      </c>
      <c r="AN191" s="46">
        <v>4</v>
      </c>
      <c r="AO191" s="1">
        <v>0.27600000000000002</v>
      </c>
      <c r="AP191" s="47">
        <v>0.16700000000000001</v>
      </c>
      <c r="AQ191" s="1">
        <v>0.626</v>
      </c>
      <c r="AU191" s="5"/>
      <c r="AW191" s="5"/>
    </row>
    <row r="192" spans="1:49" ht="13.15" customHeight="1" x14ac:dyDescent="0.2">
      <c r="A192" s="45">
        <f>SUBTOTAL(3,$B$18:B192)</f>
        <v>175</v>
      </c>
      <c r="B192" s="12">
        <v>696244200179</v>
      </c>
      <c r="C192" s="1" t="s">
        <v>178</v>
      </c>
      <c r="D192" s="1" t="s">
        <v>710</v>
      </c>
      <c r="E192" s="11">
        <v>40</v>
      </c>
      <c r="F192" s="10"/>
      <c r="G192" s="162">
        <v>45.7</v>
      </c>
      <c r="H192" s="5">
        <f t="shared" si="38"/>
        <v>0</v>
      </c>
      <c r="I192" s="102">
        <f t="shared" si="30"/>
        <v>51.641000000000005</v>
      </c>
      <c r="J192" s="85">
        <f t="shared" si="39"/>
        <v>0</v>
      </c>
      <c r="K192" s="58">
        <v>30</v>
      </c>
      <c r="L192" s="4" t="s">
        <v>1</v>
      </c>
      <c r="M192" s="8">
        <f>(S192+P192)+(Q192/4)</f>
        <v>2.5704999999999996</v>
      </c>
      <c r="N192" s="9">
        <v>2.2941600000000002</v>
      </c>
      <c r="O192" s="2">
        <v>5.76</v>
      </c>
      <c r="P192" s="2">
        <v>0.158</v>
      </c>
      <c r="Q192" s="2">
        <v>0.38600000000000001</v>
      </c>
      <c r="R192" s="2">
        <v>1.2E-2</v>
      </c>
      <c r="S192" s="126">
        <f t="shared" si="36"/>
        <v>2.3159999999999998</v>
      </c>
      <c r="T192" s="17" t="s">
        <v>148</v>
      </c>
      <c r="U192" s="1">
        <v>4</v>
      </c>
      <c r="V192" s="7" t="s">
        <v>339</v>
      </c>
      <c r="W192" s="31">
        <v>256</v>
      </c>
      <c r="X192" s="31">
        <f>W192/U192</f>
        <v>64</v>
      </c>
      <c r="Y192" s="1" t="s">
        <v>334</v>
      </c>
      <c r="Z192" s="4" t="s">
        <v>431</v>
      </c>
      <c r="AA192" s="4" t="s">
        <v>436</v>
      </c>
      <c r="AB192" s="34" t="s">
        <v>485</v>
      </c>
      <c r="AC192" s="7" t="s">
        <v>580</v>
      </c>
      <c r="AD192" s="1">
        <v>2.5</v>
      </c>
      <c r="AE192" s="1">
        <v>3.5</v>
      </c>
      <c r="AF192" s="1">
        <v>9.75</v>
      </c>
      <c r="AG192" s="1">
        <v>10</v>
      </c>
      <c r="AH192" s="1">
        <v>7.375</v>
      </c>
      <c r="AI192" s="1">
        <v>5.5</v>
      </c>
      <c r="AJ192" s="1">
        <v>47</v>
      </c>
      <c r="AK192" s="1">
        <v>36</v>
      </c>
      <c r="AM192" s="50">
        <f>M192*W192</f>
        <v>658.04799999999989</v>
      </c>
      <c r="AN192" s="46">
        <v>4</v>
      </c>
      <c r="AO192" s="1">
        <v>0.27600000000000002</v>
      </c>
      <c r="AP192" s="47">
        <v>0.16700000000000001</v>
      </c>
      <c r="AQ192" s="1">
        <v>0.626</v>
      </c>
      <c r="AU192" s="5"/>
      <c r="AW192" s="5"/>
    </row>
    <row r="193" spans="1:49" x14ac:dyDescent="0.25">
      <c r="A193" s="45">
        <f>SUBTOTAL(3,$B$18:B193)</f>
        <v>176</v>
      </c>
      <c r="B193" s="12">
        <v>696244200322</v>
      </c>
      <c r="C193" s="1" t="s">
        <v>956</v>
      </c>
      <c r="D193" s="1" t="s">
        <v>983</v>
      </c>
      <c r="E193" s="1">
        <v>10</v>
      </c>
      <c r="F193" s="10"/>
      <c r="G193" s="162">
        <v>15.47</v>
      </c>
      <c r="H193" s="5">
        <f>(ROUND(G193*(1-$E$5)*(1-$G$5)*(1-$H$5),2)*F193)</f>
        <v>0</v>
      </c>
      <c r="I193" s="102">
        <f>(G193*$E$15)+G193</f>
        <v>17.481100000000001</v>
      </c>
      <c r="J193" s="85">
        <f>H193+(H193*$E$15)</f>
        <v>0</v>
      </c>
      <c r="K193" s="146">
        <v>30</v>
      </c>
      <c r="L193" s="4" t="s">
        <v>1</v>
      </c>
      <c r="M193" s="1">
        <v>0.66200000000000003</v>
      </c>
      <c r="Z193" s="4" t="s">
        <v>430</v>
      </c>
      <c r="AA193" s="4" t="s">
        <v>436</v>
      </c>
      <c r="AC193" s="7" t="s">
        <v>590</v>
      </c>
      <c r="AW193" s="5"/>
    </row>
    <row r="194" spans="1:49" ht="13.15" customHeight="1" x14ac:dyDescent="0.2">
      <c r="A194" s="45">
        <f>SUBTOTAL(3,$B$18:B194)</f>
        <v>177</v>
      </c>
      <c r="B194" s="12">
        <v>696244204269</v>
      </c>
      <c r="C194" s="1" t="s">
        <v>408</v>
      </c>
      <c r="D194" s="1" t="s">
        <v>711</v>
      </c>
      <c r="E194" s="11">
        <v>300</v>
      </c>
      <c r="F194" s="10"/>
      <c r="G194" s="162">
        <v>215.49</v>
      </c>
      <c r="H194" s="5">
        <f t="shared" si="38"/>
        <v>0</v>
      </c>
      <c r="I194" s="102">
        <f t="shared" si="30"/>
        <v>243.50370000000001</v>
      </c>
      <c r="J194" s="85">
        <f t="shared" si="39"/>
        <v>0</v>
      </c>
      <c r="K194" s="58">
        <v>40</v>
      </c>
      <c r="L194" s="4" t="s">
        <v>1</v>
      </c>
      <c r="M194" s="8">
        <f>S194+P194</f>
        <v>16.73</v>
      </c>
      <c r="N194" s="9">
        <v>14.46</v>
      </c>
      <c r="O194" s="2">
        <v>5.0999999999999996</v>
      </c>
      <c r="P194" s="2">
        <v>1.43</v>
      </c>
      <c r="Q194" s="2">
        <v>0</v>
      </c>
      <c r="R194" s="2">
        <v>0</v>
      </c>
      <c r="S194" s="126">
        <f t="shared" si="36"/>
        <v>15.299999999999999</v>
      </c>
      <c r="T194" s="7" t="s">
        <v>78</v>
      </c>
      <c r="U194" s="1"/>
      <c r="W194" s="31">
        <v>36</v>
      </c>
      <c r="Y194" s="1" t="s">
        <v>329</v>
      </c>
      <c r="Z194" s="4" t="s">
        <v>431</v>
      </c>
      <c r="AA194" s="4" t="s">
        <v>436</v>
      </c>
      <c r="AB194" s="34" t="s">
        <v>486</v>
      </c>
      <c r="AC194" s="7" t="s">
        <v>581</v>
      </c>
      <c r="AD194" s="1">
        <v>11.25</v>
      </c>
      <c r="AE194" s="1">
        <v>11.25</v>
      </c>
      <c r="AF194" s="1">
        <v>7.5</v>
      </c>
      <c r="AJ194" s="1">
        <v>47</v>
      </c>
      <c r="AK194" s="1">
        <v>36</v>
      </c>
      <c r="AM194" s="50">
        <f>M194*W194</f>
        <v>602.28</v>
      </c>
      <c r="AN194" s="46">
        <v>2.0270000000000001</v>
      </c>
      <c r="AO194" s="1">
        <v>0.315</v>
      </c>
      <c r="AP194" s="47">
        <v>0.20699999999999999</v>
      </c>
      <c r="AQ194" s="1">
        <v>0.69899999999999995</v>
      </c>
      <c r="AU194" s="5"/>
      <c r="AW194" s="5"/>
    </row>
    <row r="195" spans="1:49" ht="13.15" customHeight="1" x14ac:dyDescent="0.2">
      <c r="A195" s="45">
        <f>SUBTOTAL(3,$B$18:B195)</f>
        <v>178</v>
      </c>
      <c r="B195" s="12">
        <v>696244204283</v>
      </c>
      <c r="C195" s="1" t="s">
        <v>409</v>
      </c>
      <c r="D195" s="1" t="s">
        <v>712</v>
      </c>
      <c r="E195" s="11">
        <v>40</v>
      </c>
      <c r="F195" s="10"/>
      <c r="G195" s="162">
        <v>36.43</v>
      </c>
      <c r="H195" s="5">
        <f t="shared" si="38"/>
        <v>0</v>
      </c>
      <c r="I195" s="102">
        <f t="shared" si="30"/>
        <v>41.165900000000001</v>
      </c>
      <c r="J195" s="85">
        <f t="shared" si="39"/>
        <v>0</v>
      </c>
      <c r="K195" s="58">
        <v>40</v>
      </c>
      <c r="L195" s="4" t="s">
        <v>1</v>
      </c>
      <c r="M195" s="8">
        <f>(S195+P195)+(Q195/4)</f>
        <v>2.3084999999999996</v>
      </c>
      <c r="N195" s="9">
        <v>1.94</v>
      </c>
      <c r="O195" s="2">
        <v>5.0999999999999996</v>
      </c>
      <c r="P195" s="2">
        <v>0.158</v>
      </c>
      <c r="Q195" s="2">
        <v>0.38600000000000001</v>
      </c>
      <c r="R195" s="2">
        <v>1.4E-2</v>
      </c>
      <c r="S195" s="126">
        <f t="shared" si="36"/>
        <v>2.0539999999999998</v>
      </c>
      <c r="T195" s="17" t="s">
        <v>148</v>
      </c>
      <c r="U195" s="1">
        <v>4</v>
      </c>
      <c r="V195" s="7" t="s">
        <v>339</v>
      </c>
      <c r="W195" s="31">
        <v>256</v>
      </c>
      <c r="X195" s="31">
        <f>W195/U195</f>
        <v>64</v>
      </c>
      <c r="Y195" s="1" t="s">
        <v>334</v>
      </c>
      <c r="Z195" s="4" t="s">
        <v>431</v>
      </c>
      <c r="AA195" s="4" t="s">
        <v>436</v>
      </c>
      <c r="AB195" s="34" t="s">
        <v>486</v>
      </c>
      <c r="AC195" s="7" t="s">
        <v>581</v>
      </c>
      <c r="AD195" s="1">
        <v>2.5</v>
      </c>
      <c r="AE195" s="1">
        <v>3.5</v>
      </c>
      <c r="AF195" s="1">
        <v>9.75</v>
      </c>
      <c r="AG195" s="1">
        <v>10</v>
      </c>
      <c r="AH195" s="1">
        <v>7.375</v>
      </c>
      <c r="AI195" s="1">
        <v>5.5</v>
      </c>
      <c r="AJ195" s="1">
        <v>47</v>
      </c>
      <c r="AK195" s="1">
        <v>36</v>
      </c>
      <c r="AM195" s="50">
        <f>M195*W195</f>
        <v>590.97599999999989</v>
      </c>
      <c r="AN195" s="46">
        <v>2.0270000000000001</v>
      </c>
      <c r="AO195" s="1">
        <v>0.315</v>
      </c>
      <c r="AP195" s="47">
        <v>0.20699999999999999</v>
      </c>
      <c r="AQ195" s="1">
        <v>0.69899999999999995</v>
      </c>
      <c r="AU195" s="5"/>
      <c r="AW195" s="5"/>
    </row>
    <row r="196" spans="1:49" x14ac:dyDescent="0.25">
      <c r="A196" s="45">
        <f>SUBTOTAL(3,$B$18:B196)</f>
        <v>179</v>
      </c>
      <c r="B196" s="12">
        <v>696244204290</v>
      </c>
      <c r="C196" s="1" t="s">
        <v>957</v>
      </c>
      <c r="D196" s="1" t="s">
        <v>984</v>
      </c>
      <c r="E196" s="1">
        <v>10</v>
      </c>
      <c r="F196" s="10"/>
      <c r="G196" s="162">
        <v>12.54</v>
      </c>
      <c r="H196" s="5">
        <f>(ROUND(G196*(1-$E$5)*(1-$G$5)*(1-$H$5),2)*F196)</f>
        <v>0</v>
      </c>
      <c r="I196" s="102">
        <f>(G196*$E$15)+G196</f>
        <v>14.170199999999999</v>
      </c>
      <c r="J196" s="85">
        <f>H196+(H196*$E$15)</f>
        <v>0</v>
      </c>
      <c r="K196" s="146">
        <v>40</v>
      </c>
      <c r="L196" s="4" t="s">
        <v>1</v>
      </c>
      <c r="M196" s="1">
        <v>0.53600000000000003</v>
      </c>
      <c r="Z196" s="4" t="s">
        <v>430</v>
      </c>
      <c r="AA196" s="4" t="s">
        <v>436</v>
      </c>
      <c r="AC196" s="7" t="s">
        <v>592</v>
      </c>
      <c r="AW196" s="5"/>
    </row>
    <row r="197" spans="1:49" ht="13.15" customHeight="1" x14ac:dyDescent="0.2">
      <c r="A197" s="45">
        <f>SUBTOTAL(3,$B$18:B197)</f>
        <v>180</v>
      </c>
      <c r="B197" s="12">
        <v>696244204320</v>
      </c>
      <c r="C197" s="1" t="s">
        <v>505</v>
      </c>
      <c r="D197" s="1" t="s">
        <v>713</v>
      </c>
      <c r="E197" s="11">
        <v>300</v>
      </c>
      <c r="F197" s="10"/>
      <c r="G197" s="162">
        <v>230.22</v>
      </c>
      <c r="H197" s="5">
        <f t="shared" si="38"/>
        <v>0</v>
      </c>
      <c r="I197" s="102">
        <f t="shared" si="30"/>
        <v>260.14859999999999</v>
      </c>
      <c r="J197" s="85">
        <f t="shared" si="39"/>
        <v>0</v>
      </c>
      <c r="K197" s="58">
        <v>40</v>
      </c>
      <c r="L197" s="4" t="s">
        <v>1</v>
      </c>
      <c r="M197" s="8">
        <f>S197+P197</f>
        <v>16.73</v>
      </c>
      <c r="N197" s="9"/>
      <c r="O197" s="2">
        <v>5.0999999999999996</v>
      </c>
      <c r="P197" s="2">
        <v>1.43</v>
      </c>
      <c r="Q197" s="2">
        <v>0</v>
      </c>
      <c r="R197" s="2">
        <v>0</v>
      </c>
      <c r="S197" s="126">
        <f t="shared" si="36"/>
        <v>15.299999999999999</v>
      </c>
      <c r="T197" s="7" t="s">
        <v>78</v>
      </c>
      <c r="U197" s="1"/>
      <c r="W197" s="31">
        <v>36</v>
      </c>
      <c r="Y197" s="1" t="s">
        <v>329</v>
      </c>
      <c r="Z197" s="4" t="s">
        <v>431</v>
      </c>
      <c r="AA197" s="4" t="s">
        <v>436</v>
      </c>
      <c r="AB197" s="34" t="s">
        <v>508</v>
      </c>
      <c r="AC197" s="7" t="s">
        <v>581</v>
      </c>
      <c r="AD197" s="1">
        <v>11.25</v>
      </c>
      <c r="AE197" s="1">
        <v>11.25</v>
      </c>
      <c r="AF197" s="1">
        <v>7.5</v>
      </c>
      <c r="AJ197" s="1">
        <v>47</v>
      </c>
      <c r="AK197" s="1">
        <v>36</v>
      </c>
      <c r="AM197" s="50">
        <f>M197*W197</f>
        <v>602.28</v>
      </c>
      <c r="AN197" s="46">
        <v>1.46</v>
      </c>
      <c r="AO197" s="1">
        <v>0.315</v>
      </c>
      <c r="AP197" s="47">
        <v>0.20699999999999999</v>
      </c>
      <c r="AQ197" s="1">
        <v>0.69899999999999995</v>
      </c>
      <c r="AU197" s="5"/>
      <c r="AW197" s="5"/>
    </row>
    <row r="198" spans="1:49" ht="13.15" customHeight="1" x14ac:dyDescent="0.2">
      <c r="A198" s="45">
        <f>SUBTOTAL(3,$B$18:B198)</f>
        <v>181</v>
      </c>
      <c r="B198" s="12">
        <v>696244204344</v>
      </c>
      <c r="C198" s="1" t="s">
        <v>506</v>
      </c>
      <c r="D198" s="1" t="s">
        <v>714</v>
      </c>
      <c r="E198" s="11">
        <v>40</v>
      </c>
      <c r="F198" s="10"/>
      <c r="G198" s="162">
        <v>38.020000000000003</v>
      </c>
      <c r="H198" s="5">
        <f t="shared" si="38"/>
        <v>0</v>
      </c>
      <c r="I198" s="102">
        <f t="shared" si="30"/>
        <v>42.962600000000002</v>
      </c>
      <c r="J198" s="85">
        <f t="shared" si="39"/>
        <v>0</v>
      </c>
      <c r="K198" s="58">
        <v>40</v>
      </c>
      <c r="L198" s="4" t="s">
        <v>1</v>
      </c>
      <c r="M198" s="8">
        <f>(S198+P198)+(Q198/4)</f>
        <v>2.3084999999999996</v>
      </c>
      <c r="N198" s="9"/>
      <c r="O198" s="2">
        <v>5.0999999999999996</v>
      </c>
      <c r="P198" s="2">
        <v>0.158</v>
      </c>
      <c r="Q198" s="2">
        <v>0.38600000000000001</v>
      </c>
      <c r="R198" s="2">
        <v>1.4E-2</v>
      </c>
      <c r="S198" s="126">
        <f t="shared" si="36"/>
        <v>2.0539999999999998</v>
      </c>
      <c r="T198" s="17" t="s">
        <v>148</v>
      </c>
      <c r="U198" s="1">
        <v>4</v>
      </c>
      <c r="V198" s="7" t="s">
        <v>339</v>
      </c>
      <c r="W198" s="31">
        <v>256</v>
      </c>
      <c r="X198" s="31">
        <f>W198/U198</f>
        <v>64</v>
      </c>
      <c r="Y198" s="1" t="s">
        <v>334</v>
      </c>
      <c r="Z198" s="4" t="s">
        <v>431</v>
      </c>
      <c r="AA198" s="4" t="s">
        <v>436</v>
      </c>
      <c r="AB198" s="34" t="s">
        <v>508</v>
      </c>
      <c r="AC198" s="7" t="s">
        <v>581</v>
      </c>
      <c r="AD198" s="1">
        <v>2.5</v>
      </c>
      <c r="AE198" s="1">
        <v>3.5</v>
      </c>
      <c r="AF198" s="1">
        <v>9.75</v>
      </c>
      <c r="AG198" s="1">
        <v>10</v>
      </c>
      <c r="AH198" s="1">
        <v>7.375</v>
      </c>
      <c r="AI198" s="1">
        <v>5.5</v>
      </c>
      <c r="AJ198" s="1">
        <v>47</v>
      </c>
      <c r="AK198" s="1">
        <v>36</v>
      </c>
      <c r="AM198" s="50">
        <f>M198*W198</f>
        <v>590.97599999999989</v>
      </c>
      <c r="AN198" s="46">
        <v>1.46</v>
      </c>
      <c r="AO198" s="1">
        <v>0.315</v>
      </c>
      <c r="AP198" s="47">
        <v>0.20699999999999999</v>
      </c>
      <c r="AQ198" s="1">
        <v>0.69899999999999995</v>
      </c>
      <c r="AU198" s="5"/>
      <c r="AW198" s="5"/>
    </row>
    <row r="199" spans="1:49" x14ac:dyDescent="0.25">
      <c r="A199" s="45">
        <f>SUBTOTAL(3,$B$18:B199)</f>
        <v>182</v>
      </c>
      <c r="B199" s="12">
        <v>696244204351</v>
      </c>
      <c r="C199" s="1" t="s">
        <v>958</v>
      </c>
      <c r="D199" s="1" t="s">
        <v>985</v>
      </c>
      <c r="E199" s="1">
        <v>10</v>
      </c>
      <c r="F199" s="10"/>
      <c r="G199" s="162">
        <v>13.14</v>
      </c>
      <c r="H199" s="5">
        <f>(ROUND(G199*(1-$E$5)*(1-$G$5)*(1-$H$5),2)*F199)</f>
        <v>0</v>
      </c>
      <c r="I199" s="102">
        <f>(G199*$E$15)+G199</f>
        <v>14.8482</v>
      </c>
      <c r="J199" s="85">
        <f>H199+(H199*$E$15)</f>
        <v>0</v>
      </c>
      <c r="K199" s="146">
        <v>40</v>
      </c>
      <c r="L199" s="4" t="s">
        <v>1</v>
      </c>
      <c r="Z199" s="4" t="s">
        <v>430</v>
      </c>
      <c r="AA199" s="4" t="s">
        <v>436</v>
      </c>
      <c r="AC199" s="7" t="s">
        <v>592</v>
      </c>
      <c r="AW199" s="5"/>
    </row>
    <row r="200" spans="1:49" ht="13.15" customHeight="1" x14ac:dyDescent="0.2">
      <c r="A200" s="45">
        <f>SUBTOTAL(3,$B$18:B200)</f>
        <v>183</v>
      </c>
      <c r="B200" s="12">
        <v>696244203484</v>
      </c>
      <c r="C200" s="1" t="s">
        <v>177</v>
      </c>
      <c r="D200" s="1" t="s">
        <v>715</v>
      </c>
      <c r="E200" s="11">
        <v>300</v>
      </c>
      <c r="F200" s="10"/>
      <c r="G200" s="162">
        <v>233.93</v>
      </c>
      <c r="H200" s="5">
        <f t="shared" si="38"/>
        <v>0</v>
      </c>
      <c r="I200" s="102">
        <f t="shared" si="30"/>
        <v>264.34090000000003</v>
      </c>
      <c r="J200" s="85">
        <f t="shared" si="39"/>
        <v>0</v>
      </c>
      <c r="K200" s="58">
        <v>40</v>
      </c>
      <c r="L200" s="4" t="s">
        <v>1</v>
      </c>
      <c r="M200" s="8">
        <f>S200+P200</f>
        <v>16.808</v>
      </c>
      <c r="N200" s="9">
        <v>15.378000000000002</v>
      </c>
      <c r="O200" s="2">
        <v>5.1260000000000003</v>
      </c>
      <c r="P200" s="2">
        <v>1.43</v>
      </c>
      <c r="Q200" s="2">
        <v>0</v>
      </c>
      <c r="R200" s="2">
        <v>0</v>
      </c>
      <c r="S200" s="126">
        <f t="shared" si="36"/>
        <v>15.378</v>
      </c>
      <c r="T200" s="7" t="s">
        <v>78</v>
      </c>
      <c r="U200" s="1"/>
      <c r="W200" s="31">
        <v>36</v>
      </c>
      <c r="Y200" s="1" t="s">
        <v>329</v>
      </c>
      <c r="Z200" s="4" t="s">
        <v>431</v>
      </c>
      <c r="AA200" s="4" t="s">
        <v>436</v>
      </c>
      <c r="AB200" s="34" t="s">
        <v>487</v>
      </c>
      <c r="AC200" s="7" t="s">
        <v>581</v>
      </c>
      <c r="AD200" s="1">
        <v>11.25</v>
      </c>
      <c r="AE200" s="1">
        <v>11.25</v>
      </c>
      <c r="AF200" s="1">
        <v>7.5</v>
      </c>
      <c r="AJ200" s="1">
        <v>47</v>
      </c>
      <c r="AK200" s="1">
        <v>36</v>
      </c>
      <c r="AM200" s="50">
        <f>M200*W200</f>
        <v>605.08799999999997</v>
      </c>
      <c r="AN200" s="46">
        <v>2.5</v>
      </c>
      <c r="AO200" s="1">
        <v>0.315</v>
      </c>
      <c r="AP200" s="47">
        <v>0.20699999999999999</v>
      </c>
      <c r="AQ200" s="1">
        <v>0.69899999999999995</v>
      </c>
      <c r="AU200" s="5"/>
      <c r="AW200" s="5"/>
    </row>
    <row r="201" spans="1:49" ht="13.15" customHeight="1" x14ac:dyDescent="0.2">
      <c r="A201" s="45">
        <f>SUBTOTAL(3,$B$18:B201)</f>
        <v>184</v>
      </c>
      <c r="B201" s="12">
        <v>696244203507</v>
      </c>
      <c r="C201" s="1" t="s">
        <v>176</v>
      </c>
      <c r="D201" s="1" t="s">
        <v>716</v>
      </c>
      <c r="E201" s="11">
        <v>40</v>
      </c>
      <c r="F201" s="10"/>
      <c r="G201" s="162">
        <v>39.83</v>
      </c>
      <c r="H201" s="5">
        <f t="shared" si="38"/>
        <v>0</v>
      </c>
      <c r="I201" s="102">
        <f t="shared" si="30"/>
        <v>45.007899999999999</v>
      </c>
      <c r="J201" s="85">
        <f t="shared" si="39"/>
        <v>0</v>
      </c>
      <c r="K201" s="58">
        <v>40</v>
      </c>
      <c r="L201" s="4" t="s">
        <v>1</v>
      </c>
      <c r="M201" s="8">
        <f>(S201+P201)+(Q201/4)</f>
        <v>2.3188999999999993</v>
      </c>
      <c r="N201" s="9">
        <v>2.0504000000000002</v>
      </c>
      <c r="O201" s="2">
        <v>5.1260000000000003</v>
      </c>
      <c r="P201" s="2">
        <v>0.158</v>
      </c>
      <c r="Q201" s="2">
        <v>0.38600000000000001</v>
      </c>
      <c r="R201" s="2">
        <v>1.4E-2</v>
      </c>
      <c r="S201" s="126">
        <f t="shared" si="36"/>
        <v>2.0643999999999996</v>
      </c>
      <c r="T201" s="17" t="s">
        <v>148</v>
      </c>
      <c r="U201" s="1">
        <v>4</v>
      </c>
      <c r="V201" s="7" t="s">
        <v>339</v>
      </c>
      <c r="W201" s="31">
        <v>256</v>
      </c>
      <c r="X201" s="31">
        <f>W201/U201</f>
        <v>64</v>
      </c>
      <c r="Y201" s="1" t="s">
        <v>334</v>
      </c>
      <c r="Z201" s="4" t="s">
        <v>431</v>
      </c>
      <c r="AA201" s="4" t="s">
        <v>436</v>
      </c>
      <c r="AB201" s="34" t="s">
        <v>487</v>
      </c>
      <c r="AC201" s="7" t="s">
        <v>581</v>
      </c>
      <c r="AD201" s="1">
        <v>2.5</v>
      </c>
      <c r="AE201" s="1">
        <v>3.5</v>
      </c>
      <c r="AF201" s="1">
        <v>9.75</v>
      </c>
      <c r="AG201" s="1">
        <v>10</v>
      </c>
      <c r="AH201" s="1">
        <v>7.375</v>
      </c>
      <c r="AI201" s="1">
        <v>5.5</v>
      </c>
      <c r="AJ201" s="1">
        <v>47</v>
      </c>
      <c r="AK201" s="1">
        <v>36</v>
      </c>
      <c r="AM201" s="50">
        <f>M201*W201</f>
        <v>593.63839999999982</v>
      </c>
      <c r="AN201" s="46">
        <v>2.5</v>
      </c>
      <c r="AO201" s="1">
        <v>0.315</v>
      </c>
      <c r="AP201" s="47">
        <v>0.20699999999999999</v>
      </c>
      <c r="AQ201" s="1">
        <v>0.69899999999999995</v>
      </c>
      <c r="AU201" s="5"/>
      <c r="AW201" s="5"/>
    </row>
    <row r="202" spans="1:49" x14ac:dyDescent="0.25">
      <c r="A202" s="45">
        <f>SUBTOTAL(3,$B$18:B202)</f>
        <v>185</v>
      </c>
      <c r="B202" s="12">
        <v>696244203514</v>
      </c>
      <c r="C202" s="1" t="s">
        <v>959</v>
      </c>
      <c r="D202" s="1" t="s">
        <v>986</v>
      </c>
      <c r="E202" s="1">
        <v>10</v>
      </c>
      <c r="F202" s="10"/>
      <c r="G202" s="162">
        <v>13.38</v>
      </c>
      <c r="H202" s="5">
        <f>(ROUND(G202*(1-$E$5)*(1-$G$5)*(1-$H$5),2)*F202)</f>
        <v>0</v>
      </c>
      <c r="I202" s="102">
        <f>(G202*$E$15)+G202</f>
        <v>15.119400000000001</v>
      </c>
      <c r="J202" s="85">
        <f>H202+(H202*$E$15)</f>
        <v>0</v>
      </c>
      <c r="K202" s="146">
        <v>40</v>
      </c>
      <c r="L202" s="4" t="s">
        <v>1</v>
      </c>
      <c r="Z202" s="4" t="s">
        <v>430</v>
      </c>
      <c r="AA202" s="4" t="s">
        <v>436</v>
      </c>
      <c r="AC202" s="7" t="s">
        <v>592</v>
      </c>
      <c r="AW202" s="5"/>
    </row>
    <row r="203" spans="1:49" ht="13.15" customHeight="1" x14ac:dyDescent="0.2">
      <c r="A203" s="45">
        <f>SUBTOTAL(3,$B$18:B203)</f>
        <v>186</v>
      </c>
      <c r="B203" s="12">
        <v>696244203668</v>
      </c>
      <c r="C203" s="1" t="s">
        <v>406</v>
      </c>
      <c r="D203" s="1" t="s">
        <v>717</v>
      </c>
      <c r="E203" s="11">
        <v>300</v>
      </c>
      <c r="F203" s="10"/>
      <c r="G203" s="162">
        <v>352.46</v>
      </c>
      <c r="H203" s="5">
        <f t="shared" si="38"/>
        <v>0</v>
      </c>
      <c r="I203" s="102">
        <f t="shared" si="30"/>
        <v>398.27979999999997</v>
      </c>
      <c r="J203" s="85">
        <f t="shared" si="39"/>
        <v>0</v>
      </c>
      <c r="K203" s="58">
        <v>40</v>
      </c>
      <c r="L203" s="4" t="s">
        <v>1</v>
      </c>
      <c r="M203" s="8">
        <f>S203+P203</f>
        <v>20.63</v>
      </c>
      <c r="N203" s="9">
        <v>19.2</v>
      </c>
      <c r="O203" s="2">
        <v>6.4</v>
      </c>
      <c r="P203" s="2">
        <v>1.43</v>
      </c>
      <c r="Q203" s="2">
        <v>0</v>
      </c>
      <c r="R203" s="2">
        <v>0</v>
      </c>
      <c r="S203" s="126">
        <f t="shared" si="36"/>
        <v>19.2</v>
      </c>
      <c r="T203" s="7" t="s">
        <v>78</v>
      </c>
      <c r="U203" s="1"/>
      <c r="W203" s="31">
        <v>36</v>
      </c>
      <c r="Y203" s="1" t="s">
        <v>329</v>
      </c>
      <c r="Z203" s="4" t="s">
        <v>431</v>
      </c>
      <c r="AA203" s="4" t="s">
        <v>436</v>
      </c>
      <c r="AB203" s="34" t="s">
        <v>488</v>
      </c>
      <c r="AC203" s="7" t="s">
        <v>581</v>
      </c>
      <c r="AD203" s="1">
        <v>11.25</v>
      </c>
      <c r="AE203" s="1">
        <v>11.25</v>
      </c>
      <c r="AF203" s="1">
        <v>7.5</v>
      </c>
      <c r="AJ203" s="1">
        <v>47</v>
      </c>
      <c r="AK203" s="1">
        <v>36</v>
      </c>
      <c r="AM203" s="50">
        <f>M203*W203</f>
        <v>742.68</v>
      </c>
      <c r="AN203" s="46">
        <v>3</v>
      </c>
      <c r="AO203" s="1">
        <v>0.315</v>
      </c>
      <c r="AP203" s="47">
        <v>0.20699999999999999</v>
      </c>
      <c r="AQ203" s="1">
        <v>0.69899999999999995</v>
      </c>
      <c r="AU203" s="5"/>
      <c r="AW203" s="5"/>
    </row>
    <row r="204" spans="1:49" ht="13.15" customHeight="1" x14ac:dyDescent="0.2">
      <c r="A204" s="45">
        <f>SUBTOTAL(3,$B$18:B204)</f>
        <v>187</v>
      </c>
      <c r="B204" s="12">
        <v>696244203682</v>
      </c>
      <c r="C204" s="1" t="s">
        <v>407</v>
      </c>
      <c r="D204" s="1" t="s">
        <v>718</v>
      </c>
      <c r="E204" s="11">
        <v>40</v>
      </c>
      <c r="F204" s="10"/>
      <c r="G204" s="162">
        <v>59.24</v>
      </c>
      <c r="H204" s="5">
        <f t="shared" si="38"/>
        <v>0</v>
      </c>
      <c r="I204" s="102">
        <f t="shared" si="30"/>
        <v>66.941200000000009</v>
      </c>
      <c r="J204" s="85">
        <f t="shared" si="39"/>
        <v>0</v>
      </c>
      <c r="K204" s="58">
        <v>40</v>
      </c>
      <c r="L204" s="4" t="s">
        <v>1</v>
      </c>
      <c r="M204" s="8">
        <f>(S204+P204)+(Q204/4)</f>
        <v>2.8284999999999996</v>
      </c>
      <c r="N204" s="9">
        <v>2.56</v>
      </c>
      <c r="O204" s="2">
        <v>6.4</v>
      </c>
      <c r="P204" s="2">
        <v>0.158</v>
      </c>
      <c r="Q204" s="2">
        <v>0.38600000000000001</v>
      </c>
      <c r="R204" s="2">
        <v>1.4E-2</v>
      </c>
      <c r="S204" s="126">
        <f t="shared" si="36"/>
        <v>2.5739999999999998</v>
      </c>
      <c r="T204" s="17" t="s">
        <v>148</v>
      </c>
      <c r="U204" s="1">
        <v>4</v>
      </c>
      <c r="V204" s="7" t="s">
        <v>339</v>
      </c>
      <c r="W204" s="31">
        <v>256</v>
      </c>
      <c r="X204" s="31">
        <f>W204/U204</f>
        <v>64</v>
      </c>
      <c r="Y204" s="1" t="s">
        <v>334</v>
      </c>
      <c r="Z204" s="4" t="s">
        <v>431</v>
      </c>
      <c r="AA204" s="4" t="s">
        <v>436</v>
      </c>
      <c r="AB204" s="34" t="s">
        <v>488</v>
      </c>
      <c r="AC204" s="7" t="s">
        <v>581</v>
      </c>
      <c r="AD204" s="1">
        <v>2.5</v>
      </c>
      <c r="AE204" s="1">
        <v>3.5</v>
      </c>
      <c r="AF204" s="1">
        <v>9.75</v>
      </c>
      <c r="AG204" s="1">
        <v>10</v>
      </c>
      <c r="AH204" s="1">
        <v>7.375</v>
      </c>
      <c r="AI204" s="1">
        <v>5.5</v>
      </c>
      <c r="AJ204" s="1">
        <v>47</v>
      </c>
      <c r="AK204" s="1">
        <v>36</v>
      </c>
      <c r="AM204" s="50">
        <f>M204*W204</f>
        <v>724.09599999999989</v>
      </c>
      <c r="AN204" s="46">
        <v>3</v>
      </c>
      <c r="AO204" s="1">
        <v>0.315</v>
      </c>
      <c r="AP204" s="47">
        <v>0.20699999999999999</v>
      </c>
      <c r="AQ204" s="1">
        <v>0.69899999999999995</v>
      </c>
      <c r="AU204" s="5"/>
      <c r="AW204" s="5"/>
    </row>
    <row r="205" spans="1:49" x14ac:dyDescent="0.25">
      <c r="A205" s="45">
        <f>SUBTOTAL(3,$B$18:B205)</f>
        <v>188</v>
      </c>
      <c r="B205" s="12">
        <v>696244203699</v>
      </c>
      <c r="C205" s="1" t="s">
        <v>960</v>
      </c>
      <c r="D205" s="1" t="s">
        <v>987</v>
      </c>
      <c r="E205" s="1">
        <v>10</v>
      </c>
      <c r="F205" s="10"/>
      <c r="G205" s="162">
        <v>16.989999999999998</v>
      </c>
      <c r="H205" s="5">
        <f>(ROUND(G205*(1-$E$5)*(1-$G$5)*(1-$H$5),2)*F205)</f>
        <v>0</v>
      </c>
      <c r="I205" s="102">
        <f>(G205*$E$15)+G205</f>
        <v>19.198699999999999</v>
      </c>
      <c r="J205" s="85">
        <f>H205+(H205*$E$15)</f>
        <v>0</v>
      </c>
      <c r="K205" s="146">
        <v>40</v>
      </c>
      <c r="L205" s="4" t="s">
        <v>1</v>
      </c>
      <c r="M205" s="1">
        <v>0.78600000000000003</v>
      </c>
      <c r="Z205" s="4" t="s">
        <v>430</v>
      </c>
      <c r="AA205" s="4" t="s">
        <v>436</v>
      </c>
      <c r="AC205" s="7" t="s">
        <v>592</v>
      </c>
      <c r="AW205" s="5"/>
    </row>
    <row r="206" spans="1:49" ht="14.45" customHeight="1" x14ac:dyDescent="0.2">
      <c r="A206" s="45">
        <f>SUBTOTAL(3,$B$18:B206)</f>
        <v>189</v>
      </c>
      <c r="B206" s="12">
        <v>696244200063</v>
      </c>
      <c r="C206" s="1" t="s">
        <v>175</v>
      </c>
      <c r="D206" s="1" t="s">
        <v>719</v>
      </c>
      <c r="E206" s="11">
        <v>300</v>
      </c>
      <c r="F206" s="10"/>
      <c r="G206" s="162">
        <v>362.61</v>
      </c>
      <c r="H206" s="5">
        <f t="shared" si="38"/>
        <v>0</v>
      </c>
      <c r="I206" s="102">
        <f t="shared" si="30"/>
        <v>409.74930000000001</v>
      </c>
      <c r="J206" s="85">
        <f t="shared" si="39"/>
        <v>0</v>
      </c>
      <c r="K206" s="58">
        <v>40</v>
      </c>
      <c r="L206" s="4" t="s">
        <v>1</v>
      </c>
      <c r="M206" s="8">
        <f>S206+P206</f>
        <v>24.305</v>
      </c>
      <c r="N206" s="9">
        <v>22.9878</v>
      </c>
      <c r="O206" s="2">
        <v>7.625</v>
      </c>
      <c r="P206" s="2">
        <v>1.43</v>
      </c>
      <c r="Q206" s="2">
        <v>0</v>
      </c>
      <c r="R206" s="2">
        <v>0</v>
      </c>
      <c r="S206" s="126">
        <f t="shared" si="36"/>
        <v>22.875</v>
      </c>
      <c r="T206" s="7" t="s">
        <v>78</v>
      </c>
      <c r="U206" s="1"/>
      <c r="W206" s="31">
        <v>36</v>
      </c>
      <c r="Y206" s="1" t="s">
        <v>329</v>
      </c>
      <c r="Z206" s="4" t="s">
        <v>431</v>
      </c>
      <c r="AA206" s="4" t="s">
        <v>436</v>
      </c>
      <c r="AB206" s="34" t="s">
        <v>489</v>
      </c>
      <c r="AC206" s="7" t="s">
        <v>581</v>
      </c>
      <c r="AD206" s="1">
        <v>11.25</v>
      </c>
      <c r="AE206" s="1">
        <v>11.25</v>
      </c>
      <c r="AF206" s="1">
        <v>7.5</v>
      </c>
      <c r="AJ206" s="1">
        <v>47</v>
      </c>
      <c r="AK206" s="1">
        <v>36</v>
      </c>
      <c r="AM206" s="50">
        <f>M206*W206</f>
        <v>874.98</v>
      </c>
      <c r="AN206" s="46">
        <v>4</v>
      </c>
      <c r="AO206" s="1">
        <v>0.315</v>
      </c>
      <c r="AP206" s="47">
        <v>0.20699999999999999</v>
      </c>
      <c r="AQ206" s="1">
        <v>0.69899999999999995</v>
      </c>
      <c r="AU206" s="5"/>
      <c r="AW206" s="5"/>
    </row>
    <row r="207" spans="1:49" ht="13.15" customHeight="1" x14ac:dyDescent="0.2">
      <c r="A207" s="45">
        <f>SUBTOTAL(3,$B$18:B207)</f>
        <v>190</v>
      </c>
      <c r="B207" s="12">
        <v>696244200186</v>
      </c>
      <c r="C207" s="1" t="s">
        <v>174</v>
      </c>
      <c r="D207" s="1" t="s">
        <v>720</v>
      </c>
      <c r="E207" s="11">
        <v>40</v>
      </c>
      <c r="F207" s="10"/>
      <c r="G207" s="162">
        <v>60.77</v>
      </c>
      <c r="H207" s="5">
        <f t="shared" si="38"/>
        <v>0</v>
      </c>
      <c r="I207" s="102">
        <f t="shared" si="30"/>
        <v>68.670100000000005</v>
      </c>
      <c r="J207" s="85">
        <f t="shared" si="39"/>
        <v>0</v>
      </c>
      <c r="K207" s="58">
        <v>40</v>
      </c>
      <c r="L207" s="4" t="s">
        <v>1</v>
      </c>
      <c r="M207" s="8">
        <f>(S207+P207)+(Q207/4)</f>
        <v>3.3184999999999993</v>
      </c>
      <c r="N207" s="9">
        <v>3.0650400000000002</v>
      </c>
      <c r="O207" s="2">
        <v>7.625</v>
      </c>
      <c r="P207" s="2">
        <v>0.158</v>
      </c>
      <c r="Q207" s="2">
        <v>0.38600000000000001</v>
      </c>
      <c r="R207" s="2">
        <v>1.4E-2</v>
      </c>
      <c r="S207" s="126">
        <f t="shared" si="36"/>
        <v>3.0639999999999996</v>
      </c>
      <c r="T207" s="17" t="s">
        <v>148</v>
      </c>
      <c r="U207" s="1">
        <v>4</v>
      </c>
      <c r="V207" s="7" t="s">
        <v>339</v>
      </c>
      <c r="W207" s="31">
        <v>256</v>
      </c>
      <c r="X207" s="31">
        <f>W207/U207</f>
        <v>64</v>
      </c>
      <c r="Y207" s="1" t="s">
        <v>334</v>
      </c>
      <c r="Z207" s="4" t="s">
        <v>431</v>
      </c>
      <c r="AA207" s="4" t="s">
        <v>436</v>
      </c>
      <c r="AB207" s="34" t="s">
        <v>489</v>
      </c>
      <c r="AC207" s="7" t="s">
        <v>581</v>
      </c>
      <c r="AD207" s="1">
        <v>2.5</v>
      </c>
      <c r="AE207" s="1">
        <v>3.5</v>
      </c>
      <c r="AF207" s="1">
        <v>9.75</v>
      </c>
      <c r="AG207" s="1">
        <v>10</v>
      </c>
      <c r="AH207" s="1">
        <v>7.375</v>
      </c>
      <c r="AI207" s="1">
        <v>5.5</v>
      </c>
      <c r="AJ207" s="1">
        <v>47</v>
      </c>
      <c r="AK207" s="1">
        <v>36</v>
      </c>
      <c r="AM207" s="50">
        <f>M207*W207</f>
        <v>849.53599999999983</v>
      </c>
      <c r="AN207" s="46">
        <v>4</v>
      </c>
      <c r="AO207" s="1">
        <v>0.315</v>
      </c>
      <c r="AP207" s="47">
        <v>0.20699999999999999</v>
      </c>
      <c r="AQ207" s="1">
        <v>0.69899999999999995</v>
      </c>
      <c r="AU207" s="5"/>
      <c r="AW207" s="5"/>
    </row>
    <row r="208" spans="1:49" x14ac:dyDescent="0.25">
      <c r="A208" s="45">
        <f>SUBTOTAL(3,$B$18:B208)</f>
        <v>191</v>
      </c>
      <c r="B208" s="12">
        <v>696244201978</v>
      </c>
      <c r="C208" s="1" t="s">
        <v>961</v>
      </c>
      <c r="D208" s="1" t="s">
        <v>988</v>
      </c>
      <c r="E208" s="1">
        <v>10</v>
      </c>
      <c r="F208" s="10"/>
      <c r="G208" s="162">
        <v>18.04</v>
      </c>
      <c r="H208" s="5">
        <f>(ROUND(G208*(1-$E$5)*(1-$G$5)*(1-$H$5),2)*F208)</f>
        <v>0</v>
      </c>
      <c r="I208" s="102">
        <f>(G208*$E$15)+G208</f>
        <v>20.385199999999998</v>
      </c>
      <c r="J208" s="85">
        <f>H208+(H208*$E$15)</f>
        <v>0</v>
      </c>
      <c r="K208" s="146">
        <v>40</v>
      </c>
      <c r="L208" s="4" t="s">
        <v>1</v>
      </c>
      <c r="Z208" s="4" t="s">
        <v>430</v>
      </c>
      <c r="AA208" s="4" t="s">
        <v>436</v>
      </c>
      <c r="AC208" s="7" t="s">
        <v>592</v>
      </c>
      <c r="AW208" s="5"/>
    </row>
    <row r="209" spans="1:49" ht="14.45" customHeight="1" x14ac:dyDescent="0.2">
      <c r="A209" s="45">
        <f>SUBTOTAL(3,$B$18:B209)</f>
        <v>192</v>
      </c>
      <c r="B209" s="12">
        <v>696244204627</v>
      </c>
      <c r="C209" s="1" t="s">
        <v>449</v>
      </c>
      <c r="D209" s="1" t="s">
        <v>721</v>
      </c>
      <c r="E209" s="11">
        <v>300</v>
      </c>
      <c r="F209" s="10"/>
      <c r="G209" s="162">
        <v>451.58</v>
      </c>
      <c r="H209" s="5">
        <f t="shared" si="38"/>
        <v>0</v>
      </c>
      <c r="I209" s="102">
        <f t="shared" si="30"/>
        <v>510.28539999999998</v>
      </c>
      <c r="J209" s="85">
        <f t="shared" si="39"/>
        <v>0</v>
      </c>
      <c r="K209" s="58">
        <v>40</v>
      </c>
      <c r="L209" s="4" t="s">
        <v>1</v>
      </c>
      <c r="M209" s="8">
        <f>S209+P209</f>
        <v>26.959999999999997</v>
      </c>
      <c r="N209" s="9">
        <v>25.52</v>
      </c>
      <c r="O209" s="2">
        <v>8.51</v>
      </c>
      <c r="P209" s="2">
        <v>1.43</v>
      </c>
      <c r="Q209" s="2">
        <v>0</v>
      </c>
      <c r="R209" s="2">
        <v>0</v>
      </c>
      <c r="S209" s="126">
        <f t="shared" si="36"/>
        <v>25.529999999999998</v>
      </c>
      <c r="T209" s="7" t="s">
        <v>78</v>
      </c>
      <c r="U209" s="1"/>
      <c r="W209" s="31">
        <v>36</v>
      </c>
      <c r="Y209" s="1" t="s">
        <v>329</v>
      </c>
      <c r="Z209" s="4" t="s">
        <v>431</v>
      </c>
      <c r="AA209" s="4" t="s">
        <v>436</v>
      </c>
      <c r="AB209" s="34" t="s">
        <v>490</v>
      </c>
      <c r="AC209" s="7" t="s">
        <v>581</v>
      </c>
      <c r="AD209" s="1">
        <v>11.25</v>
      </c>
      <c r="AE209" s="1">
        <v>11.25</v>
      </c>
      <c r="AF209" s="1">
        <v>7.5</v>
      </c>
      <c r="AJ209" s="1">
        <v>47</v>
      </c>
      <c r="AK209" s="1">
        <v>36</v>
      </c>
      <c r="AM209" s="50">
        <f>M209*W209</f>
        <v>970.56</v>
      </c>
      <c r="AN209" s="46">
        <v>4</v>
      </c>
      <c r="AO209" s="1">
        <v>0.315</v>
      </c>
      <c r="AP209" s="47">
        <v>0.20699999999999999</v>
      </c>
      <c r="AQ209" s="1">
        <v>0.69899999999999995</v>
      </c>
      <c r="AU209" s="5"/>
      <c r="AW209" s="5"/>
    </row>
    <row r="210" spans="1:49" ht="13.15" customHeight="1" x14ac:dyDescent="0.2">
      <c r="A210" s="45">
        <f>SUBTOTAL(3,$B$18:B210)</f>
        <v>193</v>
      </c>
      <c r="B210" s="12">
        <v>696244204641</v>
      </c>
      <c r="C210" s="1" t="s">
        <v>450</v>
      </c>
      <c r="D210" s="1" t="s">
        <v>722</v>
      </c>
      <c r="E210" s="11">
        <v>40</v>
      </c>
      <c r="F210" s="10"/>
      <c r="G210" s="162">
        <v>78.66</v>
      </c>
      <c r="H210" s="5">
        <f t="shared" si="38"/>
        <v>0</v>
      </c>
      <c r="I210" s="102">
        <f t="shared" si="30"/>
        <v>88.885799999999989</v>
      </c>
      <c r="J210" s="85">
        <f t="shared" si="39"/>
        <v>0</v>
      </c>
      <c r="K210" s="58">
        <v>40</v>
      </c>
      <c r="L210" s="4" t="s">
        <v>1</v>
      </c>
      <c r="M210" s="8">
        <f>(S210+P210)+(Q210/4)</f>
        <v>3.6724999999999994</v>
      </c>
      <c r="N210" s="9">
        <v>3.4</v>
      </c>
      <c r="O210" s="2">
        <v>8.51</v>
      </c>
      <c r="P210" s="2">
        <v>0.158</v>
      </c>
      <c r="Q210" s="2">
        <v>0.38600000000000001</v>
      </c>
      <c r="R210" s="2">
        <v>1.4E-2</v>
      </c>
      <c r="S210" s="126">
        <f t="shared" si="36"/>
        <v>3.4179999999999997</v>
      </c>
      <c r="T210" s="17" t="s">
        <v>148</v>
      </c>
      <c r="U210" s="1">
        <v>4</v>
      </c>
      <c r="V210" s="7" t="s">
        <v>339</v>
      </c>
      <c r="W210" s="31">
        <v>256</v>
      </c>
      <c r="X210" s="31">
        <f>W210/U210</f>
        <v>64</v>
      </c>
      <c r="Y210" s="1" t="s">
        <v>334</v>
      </c>
      <c r="Z210" s="4" t="s">
        <v>431</v>
      </c>
      <c r="AA210" s="4" t="s">
        <v>436</v>
      </c>
      <c r="AB210" s="34" t="s">
        <v>490</v>
      </c>
      <c r="AC210" s="7" t="s">
        <v>581</v>
      </c>
      <c r="AD210" s="1">
        <v>2.5</v>
      </c>
      <c r="AE210" s="1">
        <v>3.5</v>
      </c>
      <c r="AF210" s="1">
        <v>9.75</v>
      </c>
      <c r="AG210" s="1">
        <v>10</v>
      </c>
      <c r="AH210" s="1">
        <v>7.375</v>
      </c>
      <c r="AI210" s="1">
        <v>5.5</v>
      </c>
      <c r="AJ210" s="1">
        <v>47</v>
      </c>
      <c r="AK210" s="1">
        <v>36</v>
      </c>
      <c r="AM210" s="50">
        <f>M210*W210</f>
        <v>940.15999999999985</v>
      </c>
      <c r="AN210" s="46">
        <v>4</v>
      </c>
      <c r="AO210" s="1">
        <v>0.315</v>
      </c>
      <c r="AP210" s="47">
        <v>0.20699999999999999</v>
      </c>
      <c r="AQ210" s="1">
        <v>0.69899999999999995</v>
      </c>
      <c r="AU210" s="5"/>
      <c r="AW210" s="5"/>
    </row>
    <row r="211" spans="1:49" x14ac:dyDescent="0.25">
      <c r="A211" s="45">
        <f>SUBTOTAL(3,$B$18:B211)</f>
        <v>194</v>
      </c>
      <c r="B211" s="12">
        <v>696244204658</v>
      </c>
      <c r="C211" s="1" t="s">
        <v>962</v>
      </c>
      <c r="D211" s="1" t="s">
        <v>989</v>
      </c>
      <c r="E211" s="1">
        <v>10</v>
      </c>
      <c r="F211" s="10"/>
      <c r="G211" s="162">
        <v>21.66</v>
      </c>
      <c r="H211" s="5">
        <f>(ROUND(G211*(1-$E$5)*(1-$G$5)*(1-$H$5),2)*F211)</f>
        <v>0</v>
      </c>
      <c r="I211" s="102">
        <f>(G211*$E$15)+G211</f>
        <v>24.4758</v>
      </c>
      <c r="J211" s="85">
        <f>H211+(H211*$E$15)</f>
        <v>0</v>
      </c>
      <c r="K211" s="146">
        <v>40</v>
      </c>
      <c r="L211" s="4" t="s">
        <v>1</v>
      </c>
      <c r="Z211" s="4" t="s">
        <v>430</v>
      </c>
      <c r="AA211" s="4" t="s">
        <v>436</v>
      </c>
      <c r="AC211" s="7" t="s">
        <v>592</v>
      </c>
      <c r="AW211" s="5"/>
    </row>
    <row r="212" spans="1:49" ht="14.45" customHeight="1" x14ac:dyDescent="0.2">
      <c r="A212" s="45">
        <f>SUBTOTAL(3,$B$18:B212)</f>
        <v>195</v>
      </c>
      <c r="B212" s="12">
        <v>696244200070</v>
      </c>
      <c r="C212" s="1" t="s">
        <v>173</v>
      </c>
      <c r="D212" s="1" t="s">
        <v>723</v>
      </c>
      <c r="E212" s="11">
        <v>300</v>
      </c>
      <c r="F212" s="10"/>
      <c r="G212" s="162">
        <v>434.26</v>
      </c>
      <c r="H212" s="5">
        <f t="shared" si="38"/>
        <v>0</v>
      </c>
      <c r="I212" s="102">
        <f t="shared" si="30"/>
        <v>490.71379999999999</v>
      </c>
      <c r="J212" s="85">
        <f t="shared" si="39"/>
        <v>0</v>
      </c>
      <c r="K212" s="58">
        <v>40</v>
      </c>
      <c r="L212" s="4" t="s">
        <v>1</v>
      </c>
      <c r="M212" s="8">
        <f>S212+P212</f>
        <v>28.025000000000002</v>
      </c>
      <c r="N212" s="9">
        <v>26.545200000000001</v>
      </c>
      <c r="O212" s="2">
        <v>8.8650000000000002</v>
      </c>
      <c r="P212" s="2">
        <v>1.43</v>
      </c>
      <c r="Q212" s="2">
        <v>0</v>
      </c>
      <c r="R212" s="2">
        <v>0</v>
      </c>
      <c r="S212" s="126">
        <f t="shared" si="36"/>
        <v>26.595000000000002</v>
      </c>
      <c r="T212" s="7" t="s">
        <v>78</v>
      </c>
      <c r="U212" s="1"/>
      <c r="W212" s="31">
        <v>36</v>
      </c>
      <c r="Y212" s="1" t="s">
        <v>329</v>
      </c>
      <c r="Z212" s="4" t="s">
        <v>431</v>
      </c>
      <c r="AA212" s="4" t="s">
        <v>436</v>
      </c>
      <c r="AB212" s="34" t="s">
        <v>491</v>
      </c>
      <c r="AC212" s="7" t="s">
        <v>581</v>
      </c>
      <c r="AD212" s="1">
        <v>11.25</v>
      </c>
      <c r="AE212" s="1">
        <v>11.25</v>
      </c>
      <c r="AF212" s="1">
        <v>7.5</v>
      </c>
      <c r="AJ212" s="1">
        <v>47</v>
      </c>
      <c r="AK212" s="1">
        <v>36</v>
      </c>
      <c r="AM212" s="50">
        <f>M212*W212</f>
        <v>1008.9000000000001</v>
      </c>
      <c r="AN212" s="46">
        <v>4</v>
      </c>
      <c r="AO212" s="1">
        <v>0.315</v>
      </c>
      <c r="AP212" s="47">
        <v>0.20699999999999999</v>
      </c>
      <c r="AQ212" s="1">
        <v>0.69899999999999995</v>
      </c>
      <c r="AU212" s="5"/>
      <c r="AW212" s="5"/>
    </row>
    <row r="213" spans="1:49" ht="13.15" customHeight="1" x14ac:dyDescent="0.2">
      <c r="A213" s="45">
        <f>SUBTOTAL(3,$B$18:B213)</f>
        <v>196</v>
      </c>
      <c r="B213" s="12">
        <v>696244200193</v>
      </c>
      <c r="C213" s="1" t="s">
        <v>172</v>
      </c>
      <c r="D213" s="1" t="s">
        <v>724</v>
      </c>
      <c r="E213" s="11">
        <v>40</v>
      </c>
      <c r="F213" s="10"/>
      <c r="G213" s="162">
        <v>79.599999999999994</v>
      </c>
      <c r="H213" s="5">
        <f t="shared" si="38"/>
        <v>0</v>
      </c>
      <c r="I213" s="102">
        <f t="shared" si="30"/>
        <v>89.947999999999993</v>
      </c>
      <c r="J213" s="85">
        <f t="shared" si="39"/>
        <v>0</v>
      </c>
      <c r="K213" s="58">
        <v>40</v>
      </c>
      <c r="L213" s="4" t="s">
        <v>1</v>
      </c>
      <c r="M213" s="8">
        <f>(S213+P213)+(Q213/4)</f>
        <v>3.8144999999999998</v>
      </c>
      <c r="N213" s="9">
        <v>3.5393600000000003</v>
      </c>
      <c r="O213" s="2">
        <v>8.8650000000000002</v>
      </c>
      <c r="P213" s="2">
        <v>0.158</v>
      </c>
      <c r="Q213" s="2">
        <v>0.38600000000000001</v>
      </c>
      <c r="R213" s="2">
        <v>1.4E-2</v>
      </c>
      <c r="S213" s="126">
        <f t="shared" si="36"/>
        <v>3.56</v>
      </c>
      <c r="T213" s="17" t="s">
        <v>148</v>
      </c>
      <c r="U213" s="1">
        <v>4</v>
      </c>
      <c r="V213" s="7" t="s">
        <v>339</v>
      </c>
      <c r="W213" s="31">
        <v>256</v>
      </c>
      <c r="X213" s="31">
        <f>W213/U213</f>
        <v>64</v>
      </c>
      <c r="Y213" s="1" t="s">
        <v>334</v>
      </c>
      <c r="Z213" s="4" t="s">
        <v>431</v>
      </c>
      <c r="AA213" s="4" t="s">
        <v>436</v>
      </c>
      <c r="AB213" s="34" t="s">
        <v>491</v>
      </c>
      <c r="AC213" s="7" t="s">
        <v>581</v>
      </c>
      <c r="AD213" s="1">
        <v>2.5</v>
      </c>
      <c r="AE213" s="1">
        <v>3.5</v>
      </c>
      <c r="AF213" s="1">
        <v>9.75</v>
      </c>
      <c r="AG213" s="1">
        <v>10</v>
      </c>
      <c r="AH213" s="1">
        <v>7.375</v>
      </c>
      <c r="AI213" s="1">
        <v>5.5</v>
      </c>
      <c r="AJ213" s="1">
        <v>47</v>
      </c>
      <c r="AK213" s="1">
        <v>36</v>
      </c>
      <c r="AM213" s="50">
        <f>M213*W213</f>
        <v>976.51199999999994</v>
      </c>
      <c r="AN213" s="46">
        <v>4</v>
      </c>
      <c r="AO213" s="1">
        <v>0.315</v>
      </c>
      <c r="AP213" s="47">
        <v>0.20699999999999999</v>
      </c>
      <c r="AQ213" s="1">
        <v>0.69899999999999995</v>
      </c>
      <c r="AU213" s="5"/>
      <c r="AW213" s="5"/>
    </row>
    <row r="214" spans="1:49" x14ac:dyDescent="0.25">
      <c r="A214" s="45">
        <f>SUBTOTAL(3,$B$18:B214)</f>
        <v>197</v>
      </c>
      <c r="B214" s="12">
        <v>696244202074</v>
      </c>
      <c r="C214" s="1" t="s">
        <v>963</v>
      </c>
      <c r="D214" s="1" t="s">
        <v>990</v>
      </c>
      <c r="E214" s="1">
        <v>8</v>
      </c>
      <c r="F214" s="10"/>
      <c r="G214" s="162">
        <v>20.87</v>
      </c>
      <c r="H214" s="5">
        <f>(ROUND(G214*(1-$E$5)*(1-$G$5)*(1-$H$5),2)*F214)</f>
        <v>0</v>
      </c>
      <c r="I214" s="102">
        <f>(G214*$E$15)+G214</f>
        <v>23.583100000000002</v>
      </c>
      <c r="J214" s="85">
        <f>H214+(H214*$E$15)</f>
        <v>0</v>
      </c>
      <c r="K214" s="146">
        <v>40</v>
      </c>
      <c r="L214" s="4" t="s">
        <v>1</v>
      </c>
      <c r="M214" s="1">
        <v>0.75600000000000001</v>
      </c>
      <c r="Z214" s="4" t="s">
        <v>430</v>
      </c>
      <c r="AA214" s="4" t="s">
        <v>436</v>
      </c>
      <c r="AC214" s="7" t="s">
        <v>592</v>
      </c>
      <c r="AW214" s="5"/>
    </row>
    <row r="215" spans="1:49" ht="14.45" customHeight="1" x14ac:dyDescent="0.2">
      <c r="A215" s="45">
        <f>SUBTOTAL(3,$B$18:B215)</f>
        <v>198</v>
      </c>
      <c r="B215" s="12">
        <v>696244200087</v>
      </c>
      <c r="C215" s="1" t="s">
        <v>171</v>
      </c>
      <c r="D215" s="1" t="s">
        <v>725</v>
      </c>
      <c r="E215" s="18">
        <v>300</v>
      </c>
      <c r="F215" s="10"/>
      <c r="G215" s="162">
        <v>575.80999999999995</v>
      </c>
      <c r="H215" s="5">
        <f t="shared" si="38"/>
        <v>0</v>
      </c>
      <c r="I215" s="102">
        <f t="shared" si="30"/>
        <v>650.66529999999989</v>
      </c>
      <c r="J215" s="85">
        <f t="shared" si="39"/>
        <v>0</v>
      </c>
      <c r="K215" s="58">
        <v>40</v>
      </c>
      <c r="L215" s="4" t="s">
        <v>1</v>
      </c>
      <c r="M215" s="8">
        <f>S215+P215</f>
        <v>31.310000000000002</v>
      </c>
      <c r="N215" s="9">
        <v>29.799000000000003</v>
      </c>
      <c r="O215" s="2">
        <v>9.9600000000000009</v>
      </c>
      <c r="P215" s="2">
        <v>1.43</v>
      </c>
      <c r="Q215" s="2">
        <v>0</v>
      </c>
      <c r="R215" s="2">
        <v>0</v>
      </c>
      <c r="S215" s="126">
        <f t="shared" si="36"/>
        <v>29.880000000000003</v>
      </c>
      <c r="T215" s="7" t="s">
        <v>78</v>
      </c>
      <c r="U215" s="1"/>
      <c r="W215" s="31">
        <v>36</v>
      </c>
      <c r="Y215" s="1" t="s">
        <v>329</v>
      </c>
      <c r="Z215" s="4" t="s">
        <v>431</v>
      </c>
      <c r="AA215" s="4" t="s">
        <v>436</v>
      </c>
      <c r="AB215" s="34" t="s">
        <v>492</v>
      </c>
      <c r="AC215" s="7" t="s">
        <v>581</v>
      </c>
      <c r="AD215" s="1">
        <v>11.25</v>
      </c>
      <c r="AE215" s="1">
        <v>11.25</v>
      </c>
      <c r="AF215" s="1">
        <v>7.5</v>
      </c>
      <c r="AJ215" s="1">
        <v>47</v>
      </c>
      <c r="AK215" s="1">
        <v>36</v>
      </c>
      <c r="AM215" s="50">
        <f>M215*W215</f>
        <v>1127.1600000000001</v>
      </c>
      <c r="AN215" s="46">
        <v>4</v>
      </c>
      <c r="AO215" s="1">
        <v>0.315</v>
      </c>
      <c r="AP215" s="47">
        <v>0.20699999999999999</v>
      </c>
      <c r="AQ215" s="1">
        <v>0.69899999999999995</v>
      </c>
      <c r="AU215" s="5"/>
      <c r="AW215" s="5"/>
    </row>
    <row r="216" spans="1:49" ht="13.15" customHeight="1" x14ac:dyDescent="0.2">
      <c r="A216" s="45">
        <f>SUBTOTAL(3,$B$18:B216)</f>
        <v>199</v>
      </c>
      <c r="B216" s="12">
        <v>696244200209</v>
      </c>
      <c r="C216" s="1" t="s">
        <v>170</v>
      </c>
      <c r="D216" s="1" t="s">
        <v>726</v>
      </c>
      <c r="E216" s="18">
        <v>40</v>
      </c>
      <c r="F216" s="10"/>
      <c r="G216" s="162">
        <v>96.79</v>
      </c>
      <c r="H216" s="5">
        <f t="shared" si="38"/>
        <v>0</v>
      </c>
      <c r="I216" s="102">
        <f t="shared" si="30"/>
        <v>109.37270000000001</v>
      </c>
      <c r="J216" s="85">
        <f t="shared" si="39"/>
        <v>0</v>
      </c>
      <c r="K216" s="58">
        <v>40</v>
      </c>
      <c r="L216" s="4" t="s">
        <v>1</v>
      </c>
      <c r="M216" s="8">
        <f>(S216+P216)+(Q216/4)</f>
        <v>4.2525000000000004</v>
      </c>
      <c r="N216" s="9">
        <v>3.9732000000000003</v>
      </c>
      <c r="O216" s="2">
        <v>9.9600000000000009</v>
      </c>
      <c r="P216" s="2">
        <v>0.158</v>
      </c>
      <c r="Q216" s="2">
        <v>0.38600000000000001</v>
      </c>
      <c r="R216" s="2">
        <v>1.4E-2</v>
      </c>
      <c r="S216" s="126">
        <f t="shared" si="36"/>
        <v>3.9980000000000002</v>
      </c>
      <c r="T216" s="17" t="s">
        <v>148</v>
      </c>
      <c r="U216" s="1">
        <v>4</v>
      </c>
      <c r="V216" s="7" t="s">
        <v>339</v>
      </c>
      <c r="W216" s="31">
        <v>256</v>
      </c>
      <c r="X216" s="31">
        <f>W216/U216</f>
        <v>64</v>
      </c>
      <c r="Y216" s="1" t="s">
        <v>334</v>
      </c>
      <c r="Z216" s="4" t="s">
        <v>431</v>
      </c>
      <c r="AA216" s="4" t="s">
        <v>436</v>
      </c>
      <c r="AB216" s="34" t="s">
        <v>492</v>
      </c>
      <c r="AC216" s="7" t="s">
        <v>581</v>
      </c>
      <c r="AD216" s="1">
        <v>2.5</v>
      </c>
      <c r="AE216" s="1">
        <v>3.5</v>
      </c>
      <c r="AF216" s="1">
        <v>9.75</v>
      </c>
      <c r="AG216" s="1">
        <v>10</v>
      </c>
      <c r="AH216" s="1">
        <v>7.375</v>
      </c>
      <c r="AI216" s="1">
        <v>5.5</v>
      </c>
      <c r="AJ216" s="1">
        <v>47</v>
      </c>
      <c r="AK216" s="1">
        <v>36</v>
      </c>
      <c r="AM216" s="50">
        <f>M216*W216</f>
        <v>1088.6400000000001</v>
      </c>
      <c r="AN216" s="46">
        <v>4</v>
      </c>
      <c r="AO216" s="1">
        <v>0.315</v>
      </c>
      <c r="AP216" s="47">
        <v>0.20699999999999999</v>
      </c>
      <c r="AQ216" s="1">
        <v>0.69899999999999995</v>
      </c>
      <c r="AU216" s="5"/>
      <c r="AW216" s="5"/>
    </row>
    <row r="217" spans="1:49" x14ac:dyDescent="0.25">
      <c r="A217" s="45">
        <f>SUBTOTAL(3,$B$18:B217)</f>
        <v>200</v>
      </c>
      <c r="B217" s="12">
        <v>696244202173</v>
      </c>
      <c r="C217" s="1" t="s">
        <v>964</v>
      </c>
      <c r="D217" s="1" t="s">
        <v>991</v>
      </c>
      <c r="E217" s="1">
        <v>8</v>
      </c>
      <c r="F217" s="10"/>
      <c r="G217" s="162">
        <v>24.1</v>
      </c>
      <c r="H217" s="5">
        <f>(ROUND(G217*(1-$E$5)*(1-$G$5)*(1-$H$5),2)*F217)</f>
        <v>0</v>
      </c>
      <c r="I217" s="102">
        <f>(G217*$E$15)+G217</f>
        <v>27.233000000000001</v>
      </c>
      <c r="J217" s="85">
        <f>H217+(H217*$E$15)</f>
        <v>0</v>
      </c>
      <c r="K217" s="146">
        <v>40</v>
      </c>
      <c r="L217" s="4" t="s">
        <v>1</v>
      </c>
      <c r="M217" s="1">
        <v>0.878</v>
      </c>
      <c r="Z217" s="4" t="s">
        <v>430</v>
      </c>
      <c r="AA217" s="4" t="s">
        <v>436</v>
      </c>
      <c r="AC217" s="7" t="s">
        <v>592</v>
      </c>
      <c r="AW217" s="5"/>
    </row>
    <row r="218" spans="1:49" ht="14.45" customHeight="1" x14ac:dyDescent="0.2">
      <c r="A218" s="45">
        <f>SUBTOTAL(3,$B$18:B218)</f>
        <v>201</v>
      </c>
      <c r="B218" s="12">
        <v>696244200094</v>
      </c>
      <c r="C218" s="1" t="s">
        <v>169</v>
      </c>
      <c r="D218" s="1" t="s">
        <v>727</v>
      </c>
      <c r="E218" s="18">
        <v>300</v>
      </c>
      <c r="F218" s="10"/>
      <c r="G218" s="162">
        <v>907.61</v>
      </c>
      <c r="H218" s="5">
        <f t="shared" si="38"/>
        <v>0</v>
      </c>
      <c r="I218" s="102">
        <f t="shared" si="30"/>
        <v>1025.5993000000001</v>
      </c>
      <c r="J218" s="85">
        <f t="shared" si="39"/>
        <v>0</v>
      </c>
      <c r="K218" s="58">
        <v>40</v>
      </c>
      <c r="L218" s="4" t="s">
        <v>1</v>
      </c>
      <c r="M218" s="8">
        <f>S218+P218</f>
        <v>37.285000000000004</v>
      </c>
      <c r="N218" s="9">
        <v>36.319800000000001</v>
      </c>
      <c r="O218" s="2">
        <v>12.145</v>
      </c>
      <c r="P218" s="2">
        <v>0.85</v>
      </c>
      <c r="Q218" s="2">
        <v>0</v>
      </c>
      <c r="R218" s="2">
        <v>0</v>
      </c>
      <c r="S218" s="126">
        <f t="shared" si="36"/>
        <v>36.435000000000002</v>
      </c>
      <c r="T218" s="7" t="s">
        <v>168</v>
      </c>
      <c r="U218" s="1"/>
      <c r="W218" s="31">
        <v>36</v>
      </c>
      <c r="Y218" s="1" t="s">
        <v>331</v>
      </c>
      <c r="Z218" s="4" t="s">
        <v>431</v>
      </c>
      <c r="AA218" s="4" t="s">
        <v>436</v>
      </c>
      <c r="AB218" s="34" t="s">
        <v>493</v>
      </c>
      <c r="AC218" s="7" t="s">
        <v>581</v>
      </c>
      <c r="AD218" s="1">
        <v>10.5</v>
      </c>
      <c r="AE218" s="1">
        <v>10</v>
      </c>
      <c r="AF218" s="1">
        <v>7.5</v>
      </c>
      <c r="AJ218" s="1">
        <v>47</v>
      </c>
      <c r="AK218" s="1">
        <v>36</v>
      </c>
      <c r="AM218" s="50">
        <f>M218*W218</f>
        <v>1342.2600000000002</v>
      </c>
      <c r="AN218" s="46">
        <v>4</v>
      </c>
      <c r="AO218" s="1">
        <v>0.315</v>
      </c>
      <c r="AP218" s="47">
        <v>0.20699999999999999</v>
      </c>
      <c r="AQ218" s="1">
        <v>0.69899999999999995</v>
      </c>
      <c r="AU218" s="5"/>
      <c r="AW218" s="5"/>
    </row>
    <row r="219" spans="1:49" ht="13.15" customHeight="1" x14ac:dyDescent="0.2">
      <c r="A219" s="45">
        <f>SUBTOTAL(3,$B$18:B219)</f>
        <v>202</v>
      </c>
      <c r="B219" s="12">
        <v>696244200216</v>
      </c>
      <c r="C219" s="1" t="s">
        <v>167</v>
      </c>
      <c r="D219" s="1" t="s">
        <v>728</v>
      </c>
      <c r="E219" s="18">
        <v>40</v>
      </c>
      <c r="F219" s="10"/>
      <c r="G219" s="162">
        <v>166.09</v>
      </c>
      <c r="H219" s="5">
        <f t="shared" si="38"/>
        <v>0</v>
      </c>
      <c r="I219" s="102">
        <f t="shared" si="30"/>
        <v>187.68170000000001</v>
      </c>
      <c r="J219" s="85">
        <f t="shared" si="39"/>
        <v>0</v>
      </c>
      <c r="K219" s="58">
        <v>40</v>
      </c>
      <c r="L219" s="4" t="s">
        <v>1</v>
      </c>
      <c r="M219" s="8">
        <f>S219+P219</f>
        <v>5.7220000000000004</v>
      </c>
      <c r="N219" s="9">
        <v>19.370560000000001</v>
      </c>
      <c r="O219" s="2">
        <v>12.145</v>
      </c>
      <c r="P219" s="2">
        <v>0.85</v>
      </c>
      <c r="Q219" s="2">
        <v>0</v>
      </c>
      <c r="R219" s="2">
        <v>1.4E-2</v>
      </c>
      <c r="S219" s="126">
        <f t="shared" si="36"/>
        <v>4.8720000000000008</v>
      </c>
      <c r="T219" s="7" t="s">
        <v>163</v>
      </c>
      <c r="U219" s="1">
        <v>1</v>
      </c>
      <c r="V219" s="7" t="s">
        <v>163</v>
      </c>
      <c r="W219" s="31">
        <v>140</v>
      </c>
      <c r="Y219" s="1" t="s">
        <v>336</v>
      </c>
      <c r="Z219" s="4" t="s">
        <v>431</v>
      </c>
      <c r="AA219" s="4" t="s">
        <v>436</v>
      </c>
      <c r="AB219" s="34" t="s">
        <v>493</v>
      </c>
      <c r="AC219" s="7" t="s">
        <v>581</v>
      </c>
      <c r="AD219" s="1">
        <v>12.5</v>
      </c>
      <c r="AE219" s="1">
        <v>7.25</v>
      </c>
      <c r="AF219" s="1">
        <v>4.3</v>
      </c>
      <c r="AG219" s="1">
        <v>12.5</v>
      </c>
      <c r="AH219" s="1">
        <v>7.25</v>
      </c>
      <c r="AI219" s="1" t="s">
        <v>544</v>
      </c>
      <c r="AJ219" s="1">
        <v>47</v>
      </c>
      <c r="AK219" s="1">
        <v>36</v>
      </c>
      <c r="AM219" s="50">
        <f>M219*W219</f>
        <v>801.08</v>
      </c>
      <c r="AN219" s="46">
        <v>4</v>
      </c>
      <c r="AO219" s="1">
        <v>0.315</v>
      </c>
      <c r="AP219" s="47">
        <v>0.20699999999999999</v>
      </c>
      <c r="AQ219" s="1">
        <v>0.69899999999999995</v>
      </c>
      <c r="AU219" s="5"/>
      <c r="AW219" s="5"/>
    </row>
    <row r="220" spans="1:49" x14ac:dyDescent="0.25">
      <c r="A220" s="45">
        <f>SUBTOTAL(3,$B$18:B220)</f>
        <v>203</v>
      </c>
      <c r="B220" s="12">
        <v>696244202272</v>
      </c>
      <c r="C220" s="1" t="s">
        <v>965</v>
      </c>
      <c r="D220" s="1" t="s">
        <v>992</v>
      </c>
      <c r="E220" s="1">
        <v>6</v>
      </c>
      <c r="F220" s="10"/>
      <c r="G220" s="162">
        <v>31.76</v>
      </c>
      <c r="H220" s="5">
        <f>(ROUND(G220*(1-$E$5)*(1-$G$5)*(1-$H$5),2)*F220)</f>
        <v>0</v>
      </c>
      <c r="I220" s="102">
        <f>(G220*$E$15)+G220</f>
        <v>35.888800000000003</v>
      </c>
      <c r="J220" s="85">
        <f>H220+(H220*$E$15)</f>
        <v>0</v>
      </c>
      <c r="K220" s="146">
        <v>40</v>
      </c>
      <c r="L220" s="4" t="s">
        <v>1</v>
      </c>
      <c r="M220" s="1">
        <v>0.82</v>
      </c>
      <c r="Z220" s="4" t="s">
        <v>430</v>
      </c>
      <c r="AA220" s="4" t="s">
        <v>436</v>
      </c>
      <c r="AC220" s="7" t="s">
        <v>592</v>
      </c>
      <c r="AW220" s="5"/>
    </row>
    <row r="221" spans="1:49" ht="14.45" customHeight="1" x14ac:dyDescent="0.2">
      <c r="A221" s="45">
        <f>SUBTOTAL(3,$B$18:B221)</f>
        <v>204</v>
      </c>
      <c r="B221" s="12">
        <v>696244200100</v>
      </c>
      <c r="C221" s="1" t="s">
        <v>166</v>
      </c>
      <c r="D221" s="1" t="s">
        <v>729</v>
      </c>
      <c r="E221" s="18">
        <v>300</v>
      </c>
      <c r="F221" s="10"/>
      <c r="G221" s="162">
        <v>1049.1099999999999</v>
      </c>
      <c r="H221" s="5">
        <f t="shared" ref="H221:H231" si="45">(ROUND(G221*(1-$E$5)*(1-$G$5)*(1-$H$5),2)*F221)</f>
        <v>0</v>
      </c>
      <c r="I221" s="102">
        <f t="shared" ref="I221:I231" si="46">(G221*$E$15)+G221</f>
        <v>1185.4942999999998</v>
      </c>
      <c r="J221" s="85">
        <f t="shared" ref="J221:J231" si="47">H221+(H221*$E$15)</f>
        <v>0</v>
      </c>
      <c r="K221" s="58">
        <v>40</v>
      </c>
      <c r="L221" s="4" t="s">
        <v>1</v>
      </c>
      <c r="M221" s="8">
        <f>S221+P221</f>
        <v>43.985000000000007</v>
      </c>
      <c r="N221" s="9">
        <v>42.570000000000007</v>
      </c>
      <c r="O221" s="2">
        <v>14.355</v>
      </c>
      <c r="P221" s="2">
        <v>0.92</v>
      </c>
      <c r="Q221" s="2">
        <v>0</v>
      </c>
      <c r="R221" s="2">
        <v>0</v>
      </c>
      <c r="S221" s="126">
        <f t="shared" si="36"/>
        <v>43.065000000000005</v>
      </c>
      <c r="T221" s="7" t="s">
        <v>165</v>
      </c>
      <c r="U221" s="1"/>
      <c r="W221" s="31">
        <v>36</v>
      </c>
      <c r="Y221" s="1" t="s">
        <v>331</v>
      </c>
      <c r="Z221" s="4" t="s">
        <v>431</v>
      </c>
      <c r="AA221" s="4" t="s">
        <v>436</v>
      </c>
      <c r="AB221" s="34" t="s">
        <v>494</v>
      </c>
      <c r="AC221" s="7" t="s">
        <v>581</v>
      </c>
      <c r="AD221" s="1">
        <v>14.5</v>
      </c>
      <c r="AE221" s="1">
        <v>10.5</v>
      </c>
      <c r="AF221" s="1">
        <v>6.25</v>
      </c>
      <c r="AJ221" s="1">
        <v>47</v>
      </c>
      <c r="AK221" s="1">
        <v>36</v>
      </c>
      <c r="AM221" s="50">
        <f>M221*W221</f>
        <v>1583.4600000000003</v>
      </c>
      <c r="AN221" s="46">
        <v>4</v>
      </c>
      <c r="AO221" s="1">
        <v>0.315</v>
      </c>
      <c r="AP221" s="47">
        <v>0.20699999999999999</v>
      </c>
      <c r="AQ221" s="1">
        <v>0.69899999999999995</v>
      </c>
      <c r="AU221" s="5"/>
      <c r="AW221" s="5"/>
    </row>
    <row r="222" spans="1:49" ht="13.15" customHeight="1" x14ac:dyDescent="0.2">
      <c r="A222" s="45">
        <f>SUBTOTAL(3,$B$18:B222)</f>
        <v>205</v>
      </c>
      <c r="B222" s="12">
        <v>696244200223</v>
      </c>
      <c r="C222" s="1" t="s">
        <v>164</v>
      </c>
      <c r="D222" s="1" t="s">
        <v>730</v>
      </c>
      <c r="E222" s="18">
        <v>40</v>
      </c>
      <c r="F222" s="10"/>
      <c r="G222" s="162">
        <v>182.96</v>
      </c>
      <c r="H222" s="5">
        <f t="shared" si="45"/>
        <v>0</v>
      </c>
      <c r="I222" s="102">
        <f t="shared" si="46"/>
        <v>206.7448</v>
      </c>
      <c r="J222" s="85">
        <f t="shared" si="47"/>
        <v>0</v>
      </c>
      <c r="K222" s="58">
        <v>40</v>
      </c>
      <c r="L222" s="4" t="s">
        <v>1</v>
      </c>
      <c r="M222" s="8">
        <f>S222+P222</f>
        <v>6.676000000000001</v>
      </c>
      <c r="N222" s="9">
        <v>5.676000000000001</v>
      </c>
      <c r="O222" s="2">
        <v>14.355</v>
      </c>
      <c r="P222" s="2">
        <v>0.92</v>
      </c>
      <c r="Q222" s="2">
        <v>0</v>
      </c>
      <c r="R222" s="2">
        <v>1.4E-2</v>
      </c>
      <c r="S222" s="126">
        <f t="shared" si="36"/>
        <v>5.7560000000000011</v>
      </c>
      <c r="T222" s="7" t="s">
        <v>163</v>
      </c>
      <c r="U222" s="1">
        <v>1</v>
      </c>
      <c r="V222" s="7" t="s">
        <v>163</v>
      </c>
      <c r="W222" s="31">
        <v>140</v>
      </c>
      <c r="Y222" s="1" t="s">
        <v>336</v>
      </c>
      <c r="Z222" s="4" t="s">
        <v>431</v>
      </c>
      <c r="AA222" s="4" t="s">
        <v>436</v>
      </c>
      <c r="AB222" s="34" t="s">
        <v>494</v>
      </c>
      <c r="AC222" s="7" t="s">
        <v>581</v>
      </c>
      <c r="AD222" s="1">
        <v>12.5</v>
      </c>
      <c r="AE222" s="1">
        <v>7.25</v>
      </c>
      <c r="AF222" s="1">
        <v>4.3</v>
      </c>
      <c r="AG222" s="1">
        <v>12.5</v>
      </c>
      <c r="AH222" s="1">
        <v>7.25</v>
      </c>
      <c r="AI222" s="1" t="s">
        <v>544</v>
      </c>
      <c r="AJ222" s="1">
        <v>47</v>
      </c>
      <c r="AK222" s="1">
        <v>36</v>
      </c>
      <c r="AM222" s="50">
        <f>M222*W222</f>
        <v>934.6400000000001</v>
      </c>
      <c r="AN222" s="46">
        <v>4</v>
      </c>
      <c r="AO222" s="1">
        <v>0.315</v>
      </c>
      <c r="AP222" s="47">
        <v>0.20699999999999999</v>
      </c>
      <c r="AQ222" s="1">
        <v>0.69899999999999995</v>
      </c>
      <c r="AU222" s="5"/>
      <c r="AW222" s="5"/>
    </row>
    <row r="223" spans="1:49" x14ac:dyDescent="0.25">
      <c r="A223" s="45">
        <f>SUBTOTAL(3,$B$18:B223)</f>
        <v>206</v>
      </c>
      <c r="B223" s="12">
        <v>696244202432</v>
      </c>
      <c r="C223" s="1" t="s">
        <v>966</v>
      </c>
      <c r="D223" s="1" t="s">
        <v>993</v>
      </c>
      <c r="E223" s="1">
        <v>6</v>
      </c>
      <c r="F223" s="10"/>
      <c r="G223" s="162">
        <v>38.81</v>
      </c>
      <c r="H223" s="5">
        <f>(ROUND(G223*(1-$E$5)*(1-$G$5)*(1-$H$5),2)*F223)</f>
        <v>0</v>
      </c>
      <c r="I223" s="102">
        <f>(G223*$E$15)+G223</f>
        <v>43.8553</v>
      </c>
      <c r="J223" s="85">
        <f>H223+(H223*$E$15)</f>
        <v>0</v>
      </c>
      <c r="K223" s="146">
        <v>40</v>
      </c>
      <c r="L223" s="4" t="s">
        <v>1</v>
      </c>
      <c r="M223" s="1">
        <v>0.95599999999999996</v>
      </c>
      <c r="Z223" s="4" t="s">
        <v>430</v>
      </c>
      <c r="AA223" s="4" t="s">
        <v>436</v>
      </c>
      <c r="AC223" s="7" t="s">
        <v>592</v>
      </c>
      <c r="AW223" s="5"/>
    </row>
    <row r="224" spans="1:49" ht="13.15" customHeight="1" x14ac:dyDescent="0.2">
      <c r="A224" s="45">
        <f>SUBTOTAL(3,$B$18:B224)</f>
        <v>207</v>
      </c>
      <c r="B224" s="12">
        <v>696244203903</v>
      </c>
      <c r="C224" s="1" t="s">
        <v>162</v>
      </c>
      <c r="D224" s="1" t="s">
        <v>731</v>
      </c>
      <c r="E224" s="18">
        <v>300</v>
      </c>
      <c r="F224" s="10"/>
      <c r="G224" s="162">
        <v>1362.65</v>
      </c>
      <c r="H224" s="5">
        <f t="shared" si="45"/>
        <v>0</v>
      </c>
      <c r="I224" s="102">
        <f t="shared" si="46"/>
        <v>1539.7945000000002</v>
      </c>
      <c r="J224" s="85">
        <f t="shared" si="47"/>
        <v>0</v>
      </c>
      <c r="K224" s="58">
        <v>40</v>
      </c>
      <c r="L224" s="4" t="s">
        <v>1</v>
      </c>
      <c r="M224" s="8">
        <f>S224+P224</f>
        <v>49.651800000000016</v>
      </c>
      <c r="N224" s="9">
        <v>49.651800000000009</v>
      </c>
      <c r="O224" s="2">
        <v>16.550600000000003</v>
      </c>
      <c r="P224" s="2"/>
      <c r="Q224" s="2">
        <v>0</v>
      </c>
      <c r="R224" s="2">
        <v>0</v>
      </c>
      <c r="S224" s="126">
        <f t="shared" si="36"/>
        <v>49.651800000000016</v>
      </c>
      <c r="T224" s="7" t="s">
        <v>504</v>
      </c>
      <c r="U224" s="1"/>
      <c r="W224" s="31">
        <v>36</v>
      </c>
      <c r="Y224" s="1" t="s">
        <v>331</v>
      </c>
      <c r="Z224" s="4" t="s">
        <v>431</v>
      </c>
      <c r="AA224" s="4" t="s">
        <v>436</v>
      </c>
      <c r="AB224" s="34" t="s">
        <v>495</v>
      </c>
      <c r="AC224" s="7" t="s">
        <v>581</v>
      </c>
      <c r="AD224" s="1">
        <v>18</v>
      </c>
      <c r="AE224" s="1">
        <v>11</v>
      </c>
      <c r="AF224" s="1">
        <v>8</v>
      </c>
      <c r="AJ224" s="1">
        <v>47</v>
      </c>
      <c r="AK224" s="1">
        <v>36</v>
      </c>
      <c r="AM224" s="50">
        <f>M224*W224</f>
        <v>1787.4648000000007</v>
      </c>
      <c r="AN224" s="46">
        <v>4</v>
      </c>
      <c r="AO224" s="1">
        <v>0.315</v>
      </c>
      <c r="AP224" s="47">
        <v>0.20699999999999999</v>
      </c>
      <c r="AQ224" s="1">
        <v>0.69899999999999995</v>
      </c>
      <c r="AU224" s="5"/>
      <c r="AW224" s="5"/>
    </row>
    <row r="225" spans="1:49" ht="13.15" customHeight="1" x14ac:dyDescent="0.2">
      <c r="A225" s="45">
        <f>SUBTOTAL(3,$B$18:B225)</f>
        <v>208</v>
      </c>
      <c r="B225" s="12">
        <v>696244203927</v>
      </c>
      <c r="C225" s="1" t="s">
        <v>161</v>
      </c>
      <c r="D225" s="1" t="s">
        <v>732</v>
      </c>
      <c r="E225" s="18">
        <v>40</v>
      </c>
      <c r="F225" s="10"/>
      <c r="G225" s="162">
        <v>227.67</v>
      </c>
      <c r="H225" s="5">
        <f t="shared" si="45"/>
        <v>0</v>
      </c>
      <c r="I225" s="102">
        <f t="shared" si="46"/>
        <v>257.26709999999997</v>
      </c>
      <c r="J225" s="85">
        <f t="shared" si="47"/>
        <v>0</v>
      </c>
      <c r="K225" s="58">
        <v>40</v>
      </c>
      <c r="L225" s="4" t="s">
        <v>1</v>
      </c>
      <c r="M225" s="8">
        <f>S225+P225</f>
        <v>6.6202400000000017</v>
      </c>
      <c r="N225" s="9">
        <v>6.6202400000000017</v>
      </c>
      <c r="O225" s="2">
        <v>16.550600000000003</v>
      </c>
      <c r="P225" s="2"/>
      <c r="Q225" s="2">
        <v>0</v>
      </c>
      <c r="R225" s="2">
        <v>0</v>
      </c>
      <c r="S225" s="126">
        <f t="shared" si="36"/>
        <v>6.6202400000000017</v>
      </c>
      <c r="T225" s="7" t="s">
        <v>437</v>
      </c>
      <c r="U225" s="1">
        <v>1</v>
      </c>
      <c r="V225" s="7" t="s">
        <v>437</v>
      </c>
      <c r="W225" s="31">
        <v>140</v>
      </c>
      <c r="Y225" s="1" t="s">
        <v>336</v>
      </c>
      <c r="Z225" s="4" t="s">
        <v>431</v>
      </c>
      <c r="AA225" s="4" t="s">
        <v>436</v>
      </c>
      <c r="AB225" s="34" t="s">
        <v>495</v>
      </c>
      <c r="AC225" s="7" t="s">
        <v>581</v>
      </c>
      <c r="AD225" s="1">
        <v>17.5</v>
      </c>
      <c r="AE225" s="1">
        <v>4.5</v>
      </c>
      <c r="AF225" s="1">
        <v>4.5</v>
      </c>
      <c r="AG225" s="1">
        <v>17.5</v>
      </c>
      <c r="AH225" s="1">
        <v>4.5</v>
      </c>
      <c r="AI225" s="1">
        <v>4.5</v>
      </c>
      <c r="AJ225" s="1">
        <v>47</v>
      </c>
      <c r="AK225" s="1">
        <v>36</v>
      </c>
      <c r="AM225" s="50">
        <f>M225*W225</f>
        <v>926.83360000000027</v>
      </c>
      <c r="AN225" s="46">
        <v>4</v>
      </c>
      <c r="AO225" s="1">
        <v>0.315</v>
      </c>
      <c r="AP225" s="47">
        <v>0.20699999999999999</v>
      </c>
      <c r="AQ225" s="1">
        <v>0.69899999999999995</v>
      </c>
      <c r="AU225" s="5"/>
      <c r="AW225" s="5"/>
    </row>
    <row r="226" spans="1:49" x14ac:dyDescent="0.25">
      <c r="A226" s="45">
        <f>SUBTOTAL(3,$B$18:B226)</f>
        <v>209</v>
      </c>
      <c r="B226" s="12">
        <v>696244203934</v>
      </c>
      <c r="C226" s="1" t="s">
        <v>967</v>
      </c>
      <c r="D226" s="1" t="s">
        <v>994</v>
      </c>
      <c r="E226" s="1">
        <v>6</v>
      </c>
      <c r="F226" s="10"/>
      <c r="G226" s="162">
        <v>42.85</v>
      </c>
      <c r="H226" s="5">
        <f>(ROUND(G226*(1-$E$5)*(1-$G$5)*(1-$H$5),2)*F226)</f>
        <v>0</v>
      </c>
      <c r="I226" s="102">
        <f>(G226*$E$15)+G226</f>
        <v>48.420500000000004</v>
      </c>
      <c r="J226" s="85">
        <f>H226+(H226*$E$15)</f>
        <v>0</v>
      </c>
      <c r="K226" s="146">
        <v>40</v>
      </c>
      <c r="L226" s="4" t="s">
        <v>1</v>
      </c>
      <c r="M226" s="1">
        <v>1.018</v>
      </c>
      <c r="Z226" s="4" t="s">
        <v>430</v>
      </c>
      <c r="AA226" s="4" t="s">
        <v>436</v>
      </c>
      <c r="AC226" s="7" t="s">
        <v>592</v>
      </c>
      <c r="AW226" s="5"/>
    </row>
    <row r="227" spans="1:49" ht="13.15" customHeight="1" x14ac:dyDescent="0.2">
      <c r="A227" s="45">
        <f>SUBTOTAL(3,$B$18:B227)</f>
        <v>210</v>
      </c>
      <c r="B227" s="12">
        <v>696244203248</v>
      </c>
      <c r="C227" s="1" t="s">
        <v>160</v>
      </c>
      <c r="D227" s="1" t="s">
        <v>733</v>
      </c>
      <c r="E227" s="18">
        <v>80</v>
      </c>
      <c r="F227" s="10"/>
      <c r="G227" s="162">
        <v>429.46</v>
      </c>
      <c r="H227" s="5">
        <f t="shared" si="45"/>
        <v>0</v>
      </c>
      <c r="I227" s="102">
        <f t="shared" si="46"/>
        <v>485.28979999999996</v>
      </c>
      <c r="J227" s="85">
        <f t="shared" si="47"/>
        <v>0</v>
      </c>
      <c r="K227" s="58">
        <v>40</v>
      </c>
      <c r="L227" s="4" t="s">
        <v>1</v>
      </c>
      <c r="M227" s="8">
        <f>S227+P227</f>
        <v>14.968800000000002</v>
      </c>
      <c r="N227" s="9">
        <v>56.133000000000003</v>
      </c>
      <c r="O227" s="2">
        <v>18.711000000000002</v>
      </c>
      <c r="P227" s="2"/>
      <c r="Q227" s="2">
        <v>0</v>
      </c>
      <c r="R227" s="2">
        <v>0</v>
      </c>
      <c r="S227" s="126">
        <f t="shared" si="36"/>
        <v>14.968800000000002</v>
      </c>
      <c r="T227" s="7" t="s">
        <v>437</v>
      </c>
      <c r="W227" s="31">
        <v>36</v>
      </c>
      <c r="Y227" s="1" t="s">
        <v>331</v>
      </c>
      <c r="Z227" s="4" t="s">
        <v>431</v>
      </c>
      <c r="AA227" s="4" t="s">
        <v>436</v>
      </c>
      <c r="AB227" s="34" t="s">
        <v>496</v>
      </c>
      <c r="AC227" s="7" t="s">
        <v>581</v>
      </c>
      <c r="AD227" s="1">
        <v>17.5</v>
      </c>
      <c r="AE227" s="1">
        <v>4.5</v>
      </c>
      <c r="AF227" s="1">
        <v>4.5</v>
      </c>
      <c r="AJ227" s="1">
        <v>47</v>
      </c>
      <c r="AK227" s="1">
        <v>36</v>
      </c>
      <c r="AM227" s="50">
        <f>M227*W227</f>
        <v>538.8768</v>
      </c>
      <c r="AN227" s="46">
        <v>4</v>
      </c>
      <c r="AO227" s="1">
        <v>0.315</v>
      </c>
      <c r="AP227" s="47">
        <v>0.20699999999999999</v>
      </c>
      <c r="AQ227" s="1">
        <v>0.69899999999999995</v>
      </c>
      <c r="AU227" s="5"/>
      <c r="AW227" s="5"/>
    </row>
    <row r="228" spans="1:49" ht="13.15" customHeight="1" x14ac:dyDescent="0.2">
      <c r="A228" s="45">
        <f>SUBTOTAL(3,$B$18:B228)</f>
        <v>211</v>
      </c>
      <c r="B228" s="12">
        <v>696244203262</v>
      </c>
      <c r="C228" s="1" t="s">
        <v>159</v>
      </c>
      <c r="D228" s="1" t="s">
        <v>734</v>
      </c>
      <c r="E228" s="18">
        <v>40</v>
      </c>
      <c r="F228" s="10"/>
      <c r="G228" s="162">
        <v>258.17</v>
      </c>
      <c r="H228" s="5">
        <f t="shared" si="45"/>
        <v>0</v>
      </c>
      <c r="I228" s="102">
        <f t="shared" si="46"/>
        <v>291.7321</v>
      </c>
      <c r="J228" s="85">
        <f t="shared" si="47"/>
        <v>0</v>
      </c>
      <c r="K228" s="58">
        <v>40</v>
      </c>
      <c r="L228" s="4" t="s">
        <v>1</v>
      </c>
      <c r="M228" s="8">
        <f>S228+P228</f>
        <v>7.4844000000000008</v>
      </c>
      <c r="N228" s="9">
        <v>7.4844000000000008</v>
      </c>
      <c r="O228" s="2">
        <v>18.711000000000002</v>
      </c>
      <c r="P228" s="2"/>
      <c r="Q228" s="2">
        <v>0</v>
      </c>
      <c r="R228" s="2">
        <v>0</v>
      </c>
      <c r="S228" s="126">
        <f t="shared" si="36"/>
        <v>7.4844000000000008</v>
      </c>
      <c r="T228" s="7" t="s">
        <v>437</v>
      </c>
      <c r="U228" s="63">
        <v>1</v>
      </c>
      <c r="V228" s="7" t="s">
        <v>437</v>
      </c>
      <c r="W228" s="31">
        <v>140</v>
      </c>
      <c r="Y228" s="1" t="s">
        <v>336</v>
      </c>
      <c r="Z228" s="4" t="s">
        <v>431</v>
      </c>
      <c r="AA228" s="4" t="s">
        <v>436</v>
      </c>
      <c r="AB228" s="34" t="s">
        <v>496</v>
      </c>
      <c r="AC228" s="7" t="s">
        <v>581</v>
      </c>
      <c r="AD228" s="1">
        <v>17.5</v>
      </c>
      <c r="AE228" s="1">
        <v>4.5</v>
      </c>
      <c r="AF228" s="1">
        <v>4.5</v>
      </c>
      <c r="AG228" s="1">
        <v>17.5</v>
      </c>
      <c r="AH228" s="1">
        <v>4.5</v>
      </c>
      <c r="AI228" s="1">
        <v>4.5</v>
      </c>
      <c r="AJ228" s="1">
        <v>47</v>
      </c>
      <c r="AK228" s="1">
        <v>36</v>
      </c>
      <c r="AM228" s="50">
        <f>M228*W228</f>
        <v>1047.816</v>
      </c>
      <c r="AN228" s="46">
        <v>4</v>
      </c>
      <c r="AO228" s="1">
        <v>0.315</v>
      </c>
      <c r="AP228" s="47">
        <v>0.20699999999999999</v>
      </c>
      <c r="AQ228" s="1">
        <v>0.69899999999999995</v>
      </c>
      <c r="AU228" s="5"/>
      <c r="AW228" s="5"/>
    </row>
    <row r="229" spans="1:49" x14ac:dyDescent="0.25">
      <c r="A229" s="45">
        <f>SUBTOTAL(3,$B$18:B229)</f>
        <v>212</v>
      </c>
      <c r="B229" s="12">
        <v>696244203279</v>
      </c>
      <c r="C229" s="1" t="s">
        <v>968</v>
      </c>
      <c r="D229" s="1" t="s">
        <v>995</v>
      </c>
      <c r="E229" s="1">
        <v>6</v>
      </c>
      <c r="F229" s="10"/>
      <c r="G229" s="162">
        <v>46.76</v>
      </c>
      <c r="H229" s="5">
        <f>(ROUND(G229*(1-$E$5)*(1-$G$5)*(1-$H$5),2)*F229)</f>
        <v>0</v>
      </c>
      <c r="I229" s="102">
        <f>(G229*$E$15)+G229</f>
        <v>52.838799999999999</v>
      </c>
      <c r="J229" s="85">
        <f>H229+(H229*$E$15)</f>
        <v>0</v>
      </c>
      <c r="K229" s="146">
        <v>40</v>
      </c>
      <c r="L229" s="4" t="s">
        <v>1</v>
      </c>
      <c r="Z229" s="4" t="s">
        <v>430</v>
      </c>
      <c r="AA229" s="4" t="s">
        <v>436</v>
      </c>
      <c r="AC229" s="7" t="s">
        <v>592</v>
      </c>
      <c r="AW229" s="5"/>
    </row>
    <row r="230" spans="1:49" ht="13.15" customHeight="1" x14ac:dyDescent="0.2">
      <c r="A230" s="45">
        <f>SUBTOTAL(3,$B$18:B230)</f>
        <v>213</v>
      </c>
      <c r="B230" s="12">
        <v>696244204443</v>
      </c>
      <c r="C230" s="1" t="s">
        <v>351</v>
      </c>
      <c r="D230" s="1" t="s">
        <v>735</v>
      </c>
      <c r="E230" s="18">
        <v>100</v>
      </c>
      <c r="F230" s="10"/>
      <c r="G230" s="162">
        <v>1122.8</v>
      </c>
      <c r="H230" s="5">
        <f t="shared" si="45"/>
        <v>0</v>
      </c>
      <c r="I230" s="102">
        <f t="shared" si="46"/>
        <v>1268.7639999999999</v>
      </c>
      <c r="J230" s="85">
        <f t="shared" si="47"/>
        <v>0</v>
      </c>
      <c r="K230" s="58">
        <v>40</v>
      </c>
      <c r="L230" s="4" t="s">
        <v>1</v>
      </c>
      <c r="M230" s="8">
        <f>S230+P230</f>
        <v>22.84</v>
      </c>
      <c r="N230" s="9">
        <v>22.835999999999999</v>
      </c>
      <c r="O230" s="2">
        <v>22.84</v>
      </c>
      <c r="P230" s="2"/>
      <c r="Q230" s="2">
        <v>0</v>
      </c>
      <c r="R230" s="2">
        <v>0</v>
      </c>
      <c r="S230" s="126">
        <f t="shared" si="36"/>
        <v>22.84</v>
      </c>
      <c r="T230" s="7" t="s">
        <v>439</v>
      </c>
      <c r="U230" s="1"/>
      <c r="W230" s="31">
        <v>36</v>
      </c>
      <c r="Y230" s="1" t="s">
        <v>331</v>
      </c>
      <c r="Z230" s="4" t="s">
        <v>431</v>
      </c>
      <c r="AA230" s="4" t="s">
        <v>436</v>
      </c>
      <c r="AB230" s="34" t="s">
        <v>497</v>
      </c>
      <c r="AC230" s="7" t="s">
        <v>581</v>
      </c>
      <c r="AD230" s="1">
        <v>21</v>
      </c>
      <c r="AE230" s="1">
        <v>6</v>
      </c>
      <c r="AF230" s="1">
        <v>5</v>
      </c>
      <c r="AJ230" s="1">
        <v>47</v>
      </c>
      <c r="AK230" s="1">
        <v>36</v>
      </c>
      <c r="AM230" s="50">
        <f>M230*W230</f>
        <v>822.24</v>
      </c>
      <c r="AN230" s="46">
        <v>4</v>
      </c>
      <c r="AO230" s="1">
        <v>0.315</v>
      </c>
      <c r="AP230" s="47">
        <v>0.20699999999999999</v>
      </c>
      <c r="AQ230" s="1">
        <v>0.69899999999999995</v>
      </c>
      <c r="AU230" s="5"/>
      <c r="AW230" s="5"/>
    </row>
    <row r="231" spans="1:49" ht="13.15" customHeight="1" x14ac:dyDescent="0.2">
      <c r="A231" s="45">
        <f>SUBTOTAL(3,$B$18:B231)</f>
        <v>214</v>
      </c>
      <c r="B231" s="12">
        <v>696244204467</v>
      </c>
      <c r="C231" s="1" t="s">
        <v>352</v>
      </c>
      <c r="D231" s="1" t="s">
        <v>736</v>
      </c>
      <c r="E231" s="18">
        <v>25</v>
      </c>
      <c r="F231" s="10"/>
      <c r="G231" s="162">
        <v>281.19</v>
      </c>
      <c r="H231" s="5">
        <f t="shared" si="45"/>
        <v>0</v>
      </c>
      <c r="I231" s="102">
        <f t="shared" si="46"/>
        <v>317.74470000000002</v>
      </c>
      <c r="J231" s="85">
        <f t="shared" si="47"/>
        <v>0</v>
      </c>
      <c r="K231" s="58">
        <v>40</v>
      </c>
      <c r="L231" s="4" t="s">
        <v>1</v>
      </c>
      <c r="M231" s="8">
        <f>S231+P231</f>
        <v>5.71</v>
      </c>
      <c r="N231" s="9">
        <v>5.7089999999999996</v>
      </c>
      <c r="O231" s="2">
        <v>22.84</v>
      </c>
      <c r="P231" s="2"/>
      <c r="Q231" s="2">
        <v>0</v>
      </c>
      <c r="R231" s="2">
        <v>0</v>
      </c>
      <c r="S231" s="126">
        <f t="shared" si="36"/>
        <v>5.71</v>
      </c>
      <c r="T231" s="7" t="s">
        <v>439</v>
      </c>
      <c r="U231" s="1">
        <v>1</v>
      </c>
      <c r="V231" s="7" t="s">
        <v>438</v>
      </c>
      <c r="W231" s="31">
        <v>140</v>
      </c>
      <c r="Y231" s="1" t="s">
        <v>336</v>
      </c>
      <c r="Z231" s="4" t="s">
        <v>431</v>
      </c>
      <c r="AA231" s="4" t="s">
        <v>436</v>
      </c>
      <c r="AB231" s="34" t="s">
        <v>497</v>
      </c>
      <c r="AC231" s="7" t="s">
        <v>581</v>
      </c>
      <c r="AD231" s="1">
        <v>21</v>
      </c>
      <c r="AE231" s="1">
        <v>6</v>
      </c>
      <c r="AF231" s="1">
        <v>5</v>
      </c>
      <c r="AG231" s="1">
        <v>21</v>
      </c>
      <c r="AH231" s="1">
        <v>6</v>
      </c>
      <c r="AI231" s="1">
        <v>5</v>
      </c>
      <c r="AJ231" s="1">
        <v>47</v>
      </c>
      <c r="AK231" s="1">
        <v>36</v>
      </c>
      <c r="AM231" s="50">
        <f>M231*W231</f>
        <v>799.4</v>
      </c>
      <c r="AN231" s="46">
        <v>4</v>
      </c>
      <c r="AO231" s="1">
        <v>0.315</v>
      </c>
      <c r="AP231" s="47">
        <v>0.20699999999999999</v>
      </c>
      <c r="AQ231" s="1">
        <v>0.69899999999999995</v>
      </c>
      <c r="AU231" s="5"/>
      <c r="AW231" s="5"/>
    </row>
    <row r="232" spans="1:49" x14ac:dyDescent="0.25">
      <c r="A232" s="45">
        <f>SUBTOTAL(3,$B$18:B232)</f>
        <v>215</v>
      </c>
      <c r="B232" s="12">
        <v>696244204474</v>
      </c>
      <c r="C232" s="1" t="s">
        <v>969</v>
      </c>
      <c r="D232" s="1" t="s">
        <v>996</v>
      </c>
      <c r="E232" s="1">
        <v>6</v>
      </c>
      <c r="F232" s="10"/>
      <c r="G232" s="162">
        <v>73.849999999999994</v>
      </c>
      <c r="H232" s="5">
        <f>(ROUND(G232*(1-$E$5)*(1-$G$5)*(1-$H$5),2)*F232)</f>
        <v>0</v>
      </c>
      <c r="I232" s="102">
        <f>(G232*$E$15)+G232</f>
        <v>83.450499999999991</v>
      </c>
      <c r="J232" s="85">
        <f>H232+(H232*$E$15)</f>
        <v>0</v>
      </c>
      <c r="K232" s="146">
        <v>40</v>
      </c>
      <c r="L232" s="4" t="s">
        <v>1</v>
      </c>
      <c r="Z232" s="4" t="s">
        <v>430</v>
      </c>
      <c r="AA232" s="4" t="s">
        <v>436</v>
      </c>
      <c r="AC232" s="7" t="s">
        <v>592</v>
      </c>
      <c r="AW232" s="5"/>
    </row>
    <row r="233" spans="1:49" ht="13.15" customHeight="1" x14ac:dyDescent="0.2">
      <c r="A233" s="45">
        <f>SUBTOTAL(3,$B$18:B233)</f>
        <v>216</v>
      </c>
      <c r="B233" s="37" t="s">
        <v>892</v>
      </c>
      <c r="C233" s="36"/>
      <c r="D233" s="36"/>
      <c r="E233" s="149"/>
      <c r="F233" s="36"/>
      <c r="G233" s="55"/>
      <c r="H233" s="55"/>
      <c r="I233" s="110"/>
      <c r="J233" s="90"/>
      <c r="K233" s="141"/>
      <c r="L233" s="134"/>
      <c r="M233" s="52"/>
      <c r="N233" s="52"/>
      <c r="O233" s="52"/>
      <c r="P233" s="52"/>
      <c r="Q233" s="52"/>
      <c r="R233" s="52"/>
      <c r="S233" s="125"/>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W233" s="5"/>
    </row>
    <row r="234" spans="1:49" ht="13.15" customHeight="1" x14ac:dyDescent="0.2">
      <c r="A234" s="45">
        <f>SUBTOTAL(3,$B$18:B234)</f>
        <v>217</v>
      </c>
      <c r="B234" s="12">
        <v>696244205372</v>
      </c>
      <c r="C234" s="172" t="s">
        <v>900</v>
      </c>
      <c r="D234" s="1" t="s">
        <v>1110</v>
      </c>
      <c r="E234" s="18">
        <v>500</v>
      </c>
      <c r="F234" s="10"/>
      <c r="G234" s="162">
        <v>178.16</v>
      </c>
      <c r="H234" s="5">
        <f t="shared" ref="H234:H252" si="48">(ROUND(G234*(1-$E$5)*(1-$G$5)*(1-$H$5),2)*F234)</f>
        <v>0</v>
      </c>
      <c r="I234" s="102">
        <f t="shared" ref="I234:I246" si="49">(G234*$E$15)+G234</f>
        <v>201.32079999999999</v>
      </c>
      <c r="J234" s="85">
        <f t="shared" ref="J234:J246" si="50">H234+(H234*$E$15)</f>
        <v>0</v>
      </c>
      <c r="K234" s="58">
        <v>30</v>
      </c>
      <c r="L234" s="4" t="s">
        <v>1</v>
      </c>
      <c r="M234" s="8">
        <f>S234+P234</f>
        <v>17.630000000000003</v>
      </c>
      <c r="N234" s="9"/>
      <c r="O234" s="2">
        <v>3.24</v>
      </c>
      <c r="P234" s="2">
        <v>1.43</v>
      </c>
      <c r="Q234" s="2">
        <v>0</v>
      </c>
      <c r="R234" s="2">
        <v>0</v>
      </c>
      <c r="S234" s="126">
        <f t="shared" ref="S234:S246" si="51">O234/100*E234+R234</f>
        <v>16.200000000000003</v>
      </c>
      <c r="T234" s="7" t="s">
        <v>78</v>
      </c>
      <c r="U234" s="1"/>
      <c r="W234" s="31">
        <v>36</v>
      </c>
      <c r="Y234" s="1" t="s">
        <v>329</v>
      </c>
      <c r="Z234" s="4" t="s">
        <v>431</v>
      </c>
      <c r="AA234" s="4" t="s">
        <v>436</v>
      </c>
      <c r="AB234" s="34" t="s">
        <v>482</v>
      </c>
      <c r="AC234" s="7" t="s">
        <v>580</v>
      </c>
      <c r="AD234" s="1">
        <v>11.25</v>
      </c>
      <c r="AE234" s="1">
        <v>11.25</v>
      </c>
      <c r="AF234" s="1">
        <v>7.5</v>
      </c>
      <c r="AJ234" s="1">
        <v>47</v>
      </c>
      <c r="AK234" s="1">
        <v>36</v>
      </c>
      <c r="AM234" s="50">
        <f t="shared" ref="AM234:AM246" si="52">M234*W234</f>
        <v>634.68000000000006</v>
      </c>
      <c r="AN234" s="46">
        <v>2.0270000000000001</v>
      </c>
      <c r="AO234" s="1">
        <v>0.27600000000000002</v>
      </c>
      <c r="AP234" s="47">
        <v>0.16700000000000001</v>
      </c>
      <c r="AQ234" s="1">
        <v>0.626</v>
      </c>
      <c r="AU234" s="5"/>
      <c r="AW234" s="5"/>
    </row>
    <row r="235" spans="1:49" ht="13.15" customHeight="1" x14ac:dyDescent="0.2">
      <c r="A235" s="45">
        <f>SUBTOTAL(3,$B$18:B235)</f>
        <v>218</v>
      </c>
      <c r="B235" s="12">
        <v>696244205396</v>
      </c>
      <c r="C235" s="172" t="s">
        <v>901</v>
      </c>
      <c r="D235" s="1" t="s">
        <v>1111</v>
      </c>
      <c r="E235" s="18">
        <v>40</v>
      </c>
      <c r="F235" s="10"/>
      <c r="G235" s="162">
        <v>18.329999999999998</v>
      </c>
      <c r="H235" s="5">
        <f t="shared" si="48"/>
        <v>0</v>
      </c>
      <c r="I235" s="102">
        <f t="shared" si="49"/>
        <v>20.712899999999998</v>
      </c>
      <c r="J235" s="85">
        <f t="shared" si="50"/>
        <v>0</v>
      </c>
      <c r="K235" s="58">
        <v>30</v>
      </c>
      <c r="L235" s="4" t="s">
        <v>1</v>
      </c>
      <c r="M235" s="8">
        <f>(S235+P235)+(Q235/4)</f>
        <v>1.5625000000000002</v>
      </c>
      <c r="N235" s="9"/>
      <c r="O235" s="2">
        <v>3.24</v>
      </c>
      <c r="P235" s="2">
        <v>0.158</v>
      </c>
      <c r="Q235" s="2">
        <v>0.38600000000000001</v>
      </c>
      <c r="R235" s="2">
        <v>1.2E-2</v>
      </c>
      <c r="S235" s="126">
        <f t="shared" si="51"/>
        <v>1.3080000000000003</v>
      </c>
      <c r="T235" s="7" t="s">
        <v>81</v>
      </c>
      <c r="U235" s="1">
        <v>6</v>
      </c>
      <c r="V235" s="7" t="s">
        <v>340</v>
      </c>
      <c r="W235" s="31">
        <v>648</v>
      </c>
      <c r="X235" s="31">
        <f>W235/U235</f>
        <v>108</v>
      </c>
      <c r="Y235" s="1" t="s">
        <v>333</v>
      </c>
      <c r="Z235" s="4" t="s">
        <v>431</v>
      </c>
      <c r="AA235" s="4" t="s">
        <v>436</v>
      </c>
      <c r="AB235" s="34" t="s">
        <v>482</v>
      </c>
      <c r="AC235" s="7" t="s">
        <v>580</v>
      </c>
      <c r="AD235" s="1">
        <v>2.5</v>
      </c>
      <c r="AE235" s="1">
        <v>3.5</v>
      </c>
      <c r="AF235" s="1">
        <v>4.75</v>
      </c>
      <c r="AG235" s="1">
        <v>7.375</v>
      </c>
      <c r="AH235" s="1">
        <v>5.375</v>
      </c>
      <c r="AI235" s="1">
        <v>7.5</v>
      </c>
      <c r="AJ235" s="1">
        <v>47</v>
      </c>
      <c r="AK235" s="1">
        <v>36</v>
      </c>
      <c r="AM235" s="50">
        <f t="shared" si="52"/>
        <v>1012.5000000000001</v>
      </c>
      <c r="AN235" s="46">
        <v>2.0270000000000001</v>
      </c>
      <c r="AO235" s="1">
        <v>0.27600000000000002</v>
      </c>
      <c r="AP235" s="47">
        <v>0.16700000000000001</v>
      </c>
      <c r="AQ235" s="1">
        <v>0.626</v>
      </c>
      <c r="AU235" s="5"/>
      <c r="AW235" s="5"/>
    </row>
    <row r="236" spans="1:49" ht="13.15" customHeight="1" x14ac:dyDescent="0.2">
      <c r="A236" s="45">
        <f>SUBTOTAL(3,$B$18:B236)</f>
        <v>219</v>
      </c>
      <c r="B236" s="12">
        <v>696244205419</v>
      </c>
      <c r="C236" s="172" t="s">
        <v>902</v>
      </c>
      <c r="D236" s="1" t="s">
        <v>1112</v>
      </c>
      <c r="E236" s="18">
        <v>120</v>
      </c>
      <c r="F236" s="10"/>
      <c r="G236" s="162">
        <v>47.56</v>
      </c>
      <c r="H236" s="5">
        <f t="shared" si="48"/>
        <v>0</v>
      </c>
      <c r="I236" s="102">
        <f t="shared" si="49"/>
        <v>53.742800000000003</v>
      </c>
      <c r="J236" s="85">
        <f t="shared" si="50"/>
        <v>0</v>
      </c>
      <c r="K236" s="58">
        <v>30</v>
      </c>
      <c r="L236" s="4" t="s">
        <v>1</v>
      </c>
      <c r="M236" s="8">
        <f>(S236+P236)+(Q236/4)</f>
        <v>4.1545000000000005</v>
      </c>
      <c r="N236" s="9"/>
      <c r="O236" s="2">
        <v>3.24</v>
      </c>
      <c r="P236" s="2">
        <v>0.158</v>
      </c>
      <c r="Q236" s="2">
        <v>0.38600000000000001</v>
      </c>
      <c r="R236" s="2">
        <v>1.2E-2</v>
      </c>
      <c r="S236" s="126">
        <f t="shared" si="51"/>
        <v>3.9000000000000008</v>
      </c>
      <c r="T236" s="7" t="s">
        <v>81</v>
      </c>
      <c r="U236" s="1">
        <v>2</v>
      </c>
      <c r="V236" s="7" t="s">
        <v>340</v>
      </c>
      <c r="W236" s="31">
        <v>140</v>
      </c>
      <c r="X236" s="31">
        <f>W236/U236</f>
        <v>70</v>
      </c>
      <c r="Y236" s="1" t="s">
        <v>1005</v>
      </c>
      <c r="Z236" s="4" t="s">
        <v>431</v>
      </c>
      <c r="AA236" s="4" t="s">
        <v>436</v>
      </c>
      <c r="AB236" s="34" t="s">
        <v>482</v>
      </c>
      <c r="AC236" s="7" t="s">
        <v>580</v>
      </c>
      <c r="AD236" s="1">
        <v>7</v>
      </c>
      <c r="AE236" s="1">
        <v>6</v>
      </c>
      <c r="AF236" s="1">
        <v>3.5</v>
      </c>
      <c r="AG236" s="1">
        <v>12.5</v>
      </c>
      <c r="AH236" s="1">
        <v>7.5</v>
      </c>
      <c r="AI236" s="1">
        <v>4.375</v>
      </c>
      <c r="AJ236" s="1">
        <v>47</v>
      </c>
      <c r="AK236" s="1">
        <v>36</v>
      </c>
      <c r="AM236" s="50">
        <f t="shared" si="52"/>
        <v>581.63000000000011</v>
      </c>
      <c r="AN236" s="46">
        <v>2.0270000000000001</v>
      </c>
      <c r="AO236" s="1">
        <v>0.27600000000000002</v>
      </c>
      <c r="AP236" s="47">
        <v>0.16700000000000001</v>
      </c>
      <c r="AQ236" s="1">
        <v>0.626</v>
      </c>
      <c r="AU236" s="5"/>
      <c r="AW236" s="5"/>
    </row>
    <row r="237" spans="1:49" ht="13.15" customHeight="1" x14ac:dyDescent="0.2">
      <c r="A237" s="45">
        <f>SUBTOTAL(3,$B$18:B237)</f>
        <v>220</v>
      </c>
      <c r="B237" s="12">
        <v>696244205136</v>
      </c>
      <c r="C237" s="172" t="s">
        <v>949</v>
      </c>
      <c r="D237" s="1" t="s">
        <v>1113</v>
      </c>
      <c r="E237" s="18">
        <v>500</v>
      </c>
      <c r="F237" s="10"/>
      <c r="G237" s="162">
        <v>211.19</v>
      </c>
      <c r="H237" s="5">
        <f t="shared" si="48"/>
        <v>0</v>
      </c>
      <c r="I237" s="102">
        <f t="shared" si="49"/>
        <v>238.6447</v>
      </c>
      <c r="J237" s="85">
        <f t="shared" si="50"/>
        <v>0</v>
      </c>
      <c r="K237" s="58">
        <v>30</v>
      </c>
      <c r="L237" s="4" t="s">
        <v>1</v>
      </c>
      <c r="M237" s="8">
        <f>S237+P237</f>
        <v>18.38</v>
      </c>
      <c r="N237" s="9">
        <v>16.928999999999998</v>
      </c>
      <c r="O237" s="2">
        <v>3.39</v>
      </c>
      <c r="P237" s="2">
        <v>1.43</v>
      </c>
      <c r="Q237" s="2">
        <v>0</v>
      </c>
      <c r="R237" s="2">
        <v>0</v>
      </c>
      <c r="S237" s="126">
        <f t="shared" si="51"/>
        <v>16.95</v>
      </c>
      <c r="T237" s="7" t="s">
        <v>78</v>
      </c>
      <c r="U237" s="1"/>
      <c r="W237" s="31">
        <v>36</v>
      </c>
      <c r="Y237" s="1" t="s">
        <v>329</v>
      </c>
      <c r="Z237" s="4" t="s">
        <v>431</v>
      </c>
      <c r="AA237" s="4" t="s">
        <v>436</v>
      </c>
      <c r="AB237" s="34" t="s">
        <v>482</v>
      </c>
      <c r="AC237" s="7" t="s">
        <v>580</v>
      </c>
      <c r="AD237" s="1">
        <v>11.25</v>
      </c>
      <c r="AE237" s="1">
        <v>11.25</v>
      </c>
      <c r="AF237" s="1">
        <v>7.5</v>
      </c>
      <c r="AJ237" s="1">
        <v>47</v>
      </c>
      <c r="AK237" s="1">
        <v>36</v>
      </c>
      <c r="AM237" s="50">
        <f t="shared" si="52"/>
        <v>661.68</v>
      </c>
      <c r="AN237" s="46">
        <v>2.0270000000000001</v>
      </c>
      <c r="AO237" s="1">
        <v>0.27600000000000002</v>
      </c>
      <c r="AP237" s="47">
        <v>0.16700000000000001</v>
      </c>
      <c r="AQ237" s="1">
        <v>0.626</v>
      </c>
      <c r="AU237" s="5"/>
      <c r="AW237" s="5"/>
    </row>
    <row r="238" spans="1:49" ht="13.15" customHeight="1" x14ac:dyDescent="0.2">
      <c r="A238" s="45">
        <f>SUBTOTAL(3,$B$18:B238)</f>
        <v>221</v>
      </c>
      <c r="B238" s="12">
        <v>696244205150</v>
      </c>
      <c r="C238" s="172" t="s">
        <v>950</v>
      </c>
      <c r="D238" s="1" t="s">
        <v>1114</v>
      </c>
      <c r="E238" s="18">
        <v>40</v>
      </c>
      <c r="F238" s="10"/>
      <c r="G238" s="162">
        <v>18.86</v>
      </c>
      <c r="H238" s="5">
        <f t="shared" si="48"/>
        <v>0</v>
      </c>
      <c r="I238" s="102">
        <f t="shared" si="49"/>
        <v>21.311799999999998</v>
      </c>
      <c r="J238" s="85">
        <f t="shared" si="50"/>
        <v>0</v>
      </c>
      <c r="K238" s="58">
        <v>30</v>
      </c>
      <c r="L238" s="4" t="s">
        <v>1</v>
      </c>
      <c r="M238" s="8">
        <f>(S238+P238)+(Q238/4)</f>
        <v>1.6224999999999998</v>
      </c>
      <c r="N238" s="9">
        <v>1.35432</v>
      </c>
      <c r="O238" s="2">
        <v>3.39</v>
      </c>
      <c r="P238" s="2">
        <v>0.158</v>
      </c>
      <c r="Q238" s="2">
        <v>0.38600000000000001</v>
      </c>
      <c r="R238" s="2">
        <v>1.2E-2</v>
      </c>
      <c r="S238" s="126">
        <f t="shared" si="51"/>
        <v>1.3679999999999999</v>
      </c>
      <c r="T238" s="7" t="s">
        <v>81</v>
      </c>
      <c r="U238" s="1">
        <v>6</v>
      </c>
      <c r="V238" s="7" t="s">
        <v>340</v>
      </c>
      <c r="W238" s="31">
        <v>648</v>
      </c>
      <c r="X238" s="31">
        <f>W238/U238</f>
        <v>108</v>
      </c>
      <c r="Y238" s="1" t="s">
        <v>333</v>
      </c>
      <c r="Z238" s="4" t="s">
        <v>431</v>
      </c>
      <c r="AA238" s="4" t="s">
        <v>436</v>
      </c>
      <c r="AB238" s="34" t="s">
        <v>482</v>
      </c>
      <c r="AC238" s="7" t="s">
        <v>580</v>
      </c>
      <c r="AD238" s="1">
        <v>2.5</v>
      </c>
      <c r="AE238" s="1">
        <v>3.5</v>
      </c>
      <c r="AF238" s="1">
        <v>4.75</v>
      </c>
      <c r="AG238" s="1">
        <v>7.375</v>
      </c>
      <c r="AH238" s="1">
        <v>5.375</v>
      </c>
      <c r="AI238" s="1">
        <v>7.5</v>
      </c>
      <c r="AJ238" s="1">
        <v>47</v>
      </c>
      <c r="AK238" s="1">
        <v>36</v>
      </c>
      <c r="AM238" s="50">
        <f t="shared" si="52"/>
        <v>1051.3799999999999</v>
      </c>
      <c r="AN238" s="46">
        <v>2.0270000000000001</v>
      </c>
      <c r="AO238" s="1">
        <v>0.27600000000000002</v>
      </c>
      <c r="AP238" s="47">
        <v>0.16700000000000001</v>
      </c>
      <c r="AQ238" s="1">
        <v>0.626</v>
      </c>
      <c r="AU238" s="5"/>
      <c r="AW238" s="5"/>
    </row>
    <row r="239" spans="1:49" ht="13.15" customHeight="1" x14ac:dyDescent="0.2">
      <c r="A239" s="45">
        <f>SUBTOTAL(3,$B$18:B239)</f>
        <v>222</v>
      </c>
      <c r="B239" s="12">
        <v>696244205174</v>
      </c>
      <c r="C239" s="172" t="s">
        <v>951</v>
      </c>
      <c r="D239" s="1" t="s">
        <v>1115</v>
      </c>
      <c r="E239" s="18">
        <v>100</v>
      </c>
      <c r="F239" s="10"/>
      <c r="G239" s="162">
        <v>44.53</v>
      </c>
      <c r="H239" s="5">
        <f t="shared" si="48"/>
        <v>0</v>
      </c>
      <c r="I239" s="102">
        <f t="shared" si="49"/>
        <v>50.318899999999999</v>
      </c>
      <c r="J239" s="85">
        <f t="shared" si="50"/>
        <v>0</v>
      </c>
      <c r="K239" s="58">
        <v>30</v>
      </c>
      <c r="L239" s="4" t="s">
        <v>1</v>
      </c>
      <c r="M239" s="8">
        <f>(S239+P239)+(Q239/4)</f>
        <v>3.6564999999999999</v>
      </c>
      <c r="N239" s="9">
        <v>0</v>
      </c>
      <c r="O239" s="2">
        <v>3.39</v>
      </c>
      <c r="P239" s="2">
        <v>0.158</v>
      </c>
      <c r="Q239" s="2">
        <v>0.38600000000000001</v>
      </c>
      <c r="R239" s="2">
        <v>1.2E-2</v>
      </c>
      <c r="S239" s="126">
        <f t="shared" si="51"/>
        <v>3.4020000000000001</v>
      </c>
      <c r="T239" s="7" t="s">
        <v>81</v>
      </c>
      <c r="U239" s="1">
        <v>2</v>
      </c>
      <c r="V239" s="7" t="s">
        <v>340</v>
      </c>
      <c r="W239" s="31">
        <v>140</v>
      </c>
      <c r="X239" s="31">
        <f>W239/U239</f>
        <v>70</v>
      </c>
      <c r="Y239" s="1" t="s">
        <v>1005</v>
      </c>
      <c r="Z239" s="4" t="s">
        <v>431</v>
      </c>
      <c r="AA239" s="4" t="s">
        <v>436</v>
      </c>
      <c r="AB239" s="34" t="s">
        <v>482</v>
      </c>
      <c r="AC239" s="7" t="s">
        <v>580</v>
      </c>
      <c r="AD239" s="1">
        <v>7</v>
      </c>
      <c r="AE239" s="1">
        <v>6</v>
      </c>
      <c r="AF239" s="1">
        <v>3.5</v>
      </c>
      <c r="AG239" s="1">
        <v>12.5</v>
      </c>
      <c r="AH239" s="1">
        <v>7.5</v>
      </c>
      <c r="AI239" s="1">
        <v>4.375</v>
      </c>
      <c r="AJ239" s="1">
        <v>47</v>
      </c>
      <c r="AK239" s="1">
        <v>36</v>
      </c>
      <c r="AM239" s="50">
        <f t="shared" si="52"/>
        <v>511.90999999999997</v>
      </c>
      <c r="AN239" s="46">
        <v>2.0270000000000001</v>
      </c>
      <c r="AO239" s="1">
        <v>0.27600000000000002</v>
      </c>
      <c r="AP239" s="47">
        <v>0.16700000000000001</v>
      </c>
      <c r="AQ239" s="1">
        <v>0.626</v>
      </c>
      <c r="AU239" s="5"/>
      <c r="AW239" s="5"/>
    </row>
    <row r="240" spans="1:49" ht="14.45" customHeight="1" x14ac:dyDescent="0.2">
      <c r="A240" s="45">
        <f>SUBTOTAL(3,$B$18:B240)</f>
        <v>223</v>
      </c>
      <c r="B240" s="12">
        <v>696244205198</v>
      </c>
      <c r="C240" s="172" t="s">
        <v>893</v>
      </c>
      <c r="D240" s="1" t="s">
        <v>1116</v>
      </c>
      <c r="E240" s="18">
        <v>400</v>
      </c>
      <c r="F240" s="10"/>
      <c r="G240" s="162">
        <v>188.07</v>
      </c>
      <c r="H240" s="5">
        <f t="shared" si="48"/>
        <v>0</v>
      </c>
      <c r="I240" s="102">
        <f t="shared" si="49"/>
        <v>212.51909999999998</v>
      </c>
      <c r="J240" s="85">
        <f t="shared" si="50"/>
        <v>0</v>
      </c>
      <c r="K240" s="58">
        <v>30</v>
      </c>
      <c r="L240" s="4" t="s">
        <v>1</v>
      </c>
      <c r="M240" s="8">
        <f>S240+P240</f>
        <v>17.59</v>
      </c>
      <c r="N240" s="9">
        <v>16.086400000000001</v>
      </c>
      <c r="O240" s="2">
        <v>4.04</v>
      </c>
      <c r="P240" s="2">
        <v>1.43</v>
      </c>
      <c r="Q240" s="2">
        <v>0</v>
      </c>
      <c r="R240" s="2">
        <v>0</v>
      </c>
      <c r="S240" s="126">
        <f t="shared" si="51"/>
        <v>16.16</v>
      </c>
      <c r="T240" s="7" t="s">
        <v>78</v>
      </c>
      <c r="U240" s="1"/>
      <c r="W240" s="31">
        <v>36</v>
      </c>
      <c r="Y240" s="1" t="s">
        <v>329</v>
      </c>
      <c r="Z240" s="4" t="s">
        <v>431</v>
      </c>
      <c r="AA240" s="4" t="s">
        <v>436</v>
      </c>
      <c r="AB240" s="34" t="s">
        <v>483</v>
      </c>
      <c r="AC240" s="7" t="s">
        <v>580</v>
      </c>
      <c r="AD240" s="1">
        <v>11.25</v>
      </c>
      <c r="AE240" s="1">
        <v>11.25</v>
      </c>
      <c r="AF240" s="1">
        <v>7.5</v>
      </c>
      <c r="AJ240" s="1">
        <v>47</v>
      </c>
      <c r="AK240" s="1">
        <v>36</v>
      </c>
      <c r="AM240" s="50">
        <f t="shared" si="52"/>
        <v>633.24</v>
      </c>
      <c r="AN240" s="46">
        <v>2.5</v>
      </c>
      <c r="AO240" s="1">
        <v>0.27600000000000002</v>
      </c>
      <c r="AP240" s="47">
        <v>0.16700000000000001</v>
      </c>
      <c r="AQ240" s="1">
        <v>0.626</v>
      </c>
      <c r="AU240" s="26"/>
      <c r="AW240" s="5"/>
    </row>
    <row r="241" spans="1:49" ht="13.15" customHeight="1" x14ac:dyDescent="0.2">
      <c r="A241" s="45">
        <f>SUBTOTAL(3,$B$18:B241)</f>
        <v>224</v>
      </c>
      <c r="B241" s="12">
        <v>696244205211</v>
      </c>
      <c r="C241" s="172" t="s">
        <v>894</v>
      </c>
      <c r="D241" s="1" t="s">
        <v>1117</v>
      </c>
      <c r="E241" s="18">
        <v>40</v>
      </c>
      <c r="F241" s="10"/>
      <c r="G241" s="162">
        <v>25.31</v>
      </c>
      <c r="H241" s="5">
        <f t="shared" si="48"/>
        <v>0</v>
      </c>
      <c r="I241" s="102">
        <f t="shared" si="49"/>
        <v>28.600299999999997</v>
      </c>
      <c r="J241" s="85">
        <f t="shared" si="50"/>
        <v>0</v>
      </c>
      <c r="K241" s="58">
        <v>30</v>
      </c>
      <c r="L241" s="4" t="s">
        <v>1</v>
      </c>
      <c r="M241" s="8">
        <f>(S241+P241)+(Q241/4)</f>
        <v>1.8824999999999998</v>
      </c>
      <c r="N241" s="9">
        <v>1.6086400000000003</v>
      </c>
      <c r="O241" s="2">
        <v>4.04</v>
      </c>
      <c r="P241" s="2">
        <v>0.158</v>
      </c>
      <c r="Q241" s="2">
        <v>0.38600000000000001</v>
      </c>
      <c r="R241" s="2">
        <v>1.2E-2</v>
      </c>
      <c r="S241" s="126">
        <f t="shared" si="51"/>
        <v>1.6279999999999999</v>
      </c>
      <c r="T241" s="7" t="s">
        <v>81</v>
      </c>
      <c r="U241" s="1">
        <v>6</v>
      </c>
      <c r="V241" s="7" t="s">
        <v>340</v>
      </c>
      <c r="W241" s="31">
        <v>648</v>
      </c>
      <c r="X241" s="31">
        <f>W241/U241</f>
        <v>108</v>
      </c>
      <c r="Y241" s="1" t="s">
        <v>333</v>
      </c>
      <c r="Z241" s="4" t="s">
        <v>431</v>
      </c>
      <c r="AA241" s="4" t="s">
        <v>436</v>
      </c>
      <c r="AB241" s="34" t="s">
        <v>483</v>
      </c>
      <c r="AC241" s="7" t="s">
        <v>580</v>
      </c>
      <c r="AD241" s="1">
        <v>2.5</v>
      </c>
      <c r="AE241" s="1">
        <v>3.5</v>
      </c>
      <c r="AF241" s="1">
        <v>4.75</v>
      </c>
      <c r="AG241" s="1">
        <v>7.375</v>
      </c>
      <c r="AH241" s="1">
        <v>5.375</v>
      </c>
      <c r="AI241" s="1">
        <v>7.5</v>
      </c>
      <c r="AJ241" s="1">
        <v>47</v>
      </c>
      <c r="AK241" s="1">
        <v>36</v>
      </c>
      <c r="AM241" s="50">
        <f t="shared" si="52"/>
        <v>1219.8599999999999</v>
      </c>
      <c r="AN241" s="46">
        <v>2.5</v>
      </c>
      <c r="AO241" s="1">
        <v>0.27600000000000002</v>
      </c>
      <c r="AP241" s="47">
        <v>0.16700000000000001</v>
      </c>
      <c r="AQ241" s="1">
        <v>0.626</v>
      </c>
      <c r="AU241" s="26"/>
      <c r="AW241" s="5"/>
    </row>
    <row r="242" spans="1:49" ht="13.15" customHeight="1" x14ac:dyDescent="0.2">
      <c r="A242" s="45">
        <f>SUBTOTAL(3,$B$18:B242)</f>
        <v>225</v>
      </c>
      <c r="B242" s="12">
        <v>696244205235</v>
      </c>
      <c r="C242" s="172" t="s">
        <v>895</v>
      </c>
      <c r="D242" s="1" t="s">
        <v>1118</v>
      </c>
      <c r="E242" s="18">
        <v>100</v>
      </c>
      <c r="F242" s="10"/>
      <c r="G242" s="162">
        <v>55</v>
      </c>
      <c r="H242" s="5">
        <f t="shared" si="48"/>
        <v>0</v>
      </c>
      <c r="I242" s="102">
        <f t="shared" si="49"/>
        <v>62.15</v>
      </c>
      <c r="J242" s="85">
        <f t="shared" si="50"/>
        <v>0</v>
      </c>
      <c r="K242" s="58">
        <v>30</v>
      </c>
      <c r="L242" s="4" t="s">
        <v>1</v>
      </c>
      <c r="M242" s="8">
        <f>(S242+P242)+(Q242/4)</f>
        <v>4.3064999999999998</v>
      </c>
      <c r="N242" s="9">
        <v>0</v>
      </c>
      <c r="O242" s="2">
        <v>4.04</v>
      </c>
      <c r="P242" s="2">
        <v>0.158</v>
      </c>
      <c r="Q242" s="2">
        <v>0.38600000000000001</v>
      </c>
      <c r="R242" s="2">
        <v>1.2E-2</v>
      </c>
      <c r="S242" s="126">
        <f t="shared" si="51"/>
        <v>4.0519999999999996</v>
      </c>
      <c r="T242" s="7" t="s">
        <v>81</v>
      </c>
      <c r="U242" s="1">
        <v>2</v>
      </c>
      <c r="V242" s="7" t="s">
        <v>340</v>
      </c>
      <c r="W242" s="31">
        <v>140</v>
      </c>
      <c r="X242" s="31">
        <f>W242/U242</f>
        <v>70</v>
      </c>
      <c r="Y242" s="1" t="s">
        <v>1005</v>
      </c>
      <c r="Z242" s="4" t="s">
        <v>431</v>
      </c>
      <c r="AA242" s="4" t="s">
        <v>436</v>
      </c>
      <c r="AB242" s="34" t="s">
        <v>483</v>
      </c>
      <c r="AC242" s="7" t="s">
        <v>580</v>
      </c>
      <c r="AD242" s="1">
        <v>7</v>
      </c>
      <c r="AE242" s="1">
        <v>6</v>
      </c>
      <c r="AF242" s="1">
        <v>3.5</v>
      </c>
      <c r="AG242" s="1">
        <v>12.5</v>
      </c>
      <c r="AH242" s="1">
        <v>7.5</v>
      </c>
      <c r="AI242" s="1">
        <v>4.375</v>
      </c>
      <c r="AJ242" s="1">
        <v>47</v>
      </c>
      <c r="AK242" s="1">
        <v>36</v>
      </c>
      <c r="AM242" s="50">
        <f t="shared" si="52"/>
        <v>602.91</v>
      </c>
      <c r="AN242" s="46">
        <v>2.5</v>
      </c>
      <c r="AO242" s="1">
        <v>0.27600000000000002</v>
      </c>
      <c r="AP242" s="47">
        <v>0.16700000000000001</v>
      </c>
      <c r="AQ242" s="1">
        <v>0.626</v>
      </c>
      <c r="AU242" s="26"/>
      <c r="AW242" s="5"/>
    </row>
    <row r="243" spans="1:49" ht="14.45" customHeight="1" x14ac:dyDescent="0.2">
      <c r="A243" s="45">
        <f>SUBTOTAL(3,$B$18:B243)</f>
        <v>226</v>
      </c>
      <c r="B243" s="12">
        <v>696244205259</v>
      </c>
      <c r="C243" s="172" t="s">
        <v>896</v>
      </c>
      <c r="D243" s="1" t="s">
        <v>1119</v>
      </c>
      <c r="E243" s="18">
        <v>300</v>
      </c>
      <c r="F243" s="10"/>
      <c r="G243" s="162">
        <v>198.6</v>
      </c>
      <c r="H243" s="5">
        <f t="shared" si="48"/>
        <v>0</v>
      </c>
      <c r="I243" s="102">
        <f t="shared" si="49"/>
        <v>224.41800000000001</v>
      </c>
      <c r="J243" s="85">
        <f t="shared" si="50"/>
        <v>0</v>
      </c>
      <c r="K243" s="58">
        <v>30</v>
      </c>
      <c r="L243" s="4" t="s">
        <v>1</v>
      </c>
      <c r="M243" s="8">
        <f>S243+P243</f>
        <v>16.130000000000003</v>
      </c>
      <c r="N243" s="9">
        <v>14.586000000000002</v>
      </c>
      <c r="O243" s="2">
        <v>4.9000000000000004</v>
      </c>
      <c r="P243" s="2">
        <v>1.43</v>
      </c>
      <c r="Q243" s="2">
        <v>0</v>
      </c>
      <c r="R243" s="2">
        <v>0</v>
      </c>
      <c r="S243" s="126">
        <f t="shared" si="51"/>
        <v>14.700000000000001</v>
      </c>
      <c r="T243" s="7" t="s">
        <v>78</v>
      </c>
      <c r="U243" s="1"/>
      <c r="W243" s="31">
        <v>36</v>
      </c>
      <c r="Y243" s="1" t="s">
        <v>329</v>
      </c>
      <c r="Z243" s="4" t="s">
        <v>431</v>
      </c>
      <c r="AA243" s="4" t="s">
        <v>436</v>
      </c>
      <c r="AB243" s="34" t="s">
        <v>484</v>
      </c>
      <c r="AC243" s="7" t="s">
        <v>580</v>
      </c>
      <c r="AD243" s="1">
        <v>11.25</v>
      </c>
      <c r="AE243" s="1">
        <v>11.25</v>
      </c>
      <c r="AF243" s="1">
        <v>7.5</v>
      </c>
      <c r="AJ243" s="1">
        <v>47</v>
      </c>
      <c r="AK243" s="1">
        <v>36</v>
      </c>
      <c r="AM243" s="50">
        <f t="shared" si="52"/>
        <v>580.68000000000006</v>
      </c>
      <c r="AN243" s="46">
        <v>3</v>
      </c>
      <c r="AO243" s="1">
        <v>0.27600000000000002</v>
      </c>
      <c r="AP243" s="47">
        <v>0.16700000000000001</v>
      </c>
      <c r="AQ243" s="1">
        <v>0.626</v>
      </c>
      <c r="AU243" s="26"/>
      <c r="AW243" s="5"/>
    </row>
    <row r="244" spans="1:49" ht="13.15" customHeight="1" x14ac:dyDescent="0.2">
      <c r="A244" s="45">
        <f>SUBTOTAL(3,$B$18:B244)</f>
        <v>227</v>
      </c>
      <c r="B244" s="12">
        <v>696244205273</v>
      </c>
      <c r="C244" s="172" t="s">
        <v>897</v>
      </c>
      <c r="D244" s="1" t="s">
        <v>1120</v>
      </c>
      <c r="E244" s="18">
        <v>40</v>
      </c>
      <c r="F244" s="10"/>
      <c r="G244" s="162">
        <v>35.909999999999997</v>
      </c>
      <c r="H244" s="5">
        <f t="shared" si="48"/>
        <v>0</v>
      </c>
      <c r="I244" s="102">
        <f t="shared" si="49"/>
        <v>40.578299999999999</v>
      </c>
      <c r="J244" s="85">
        <f t="shared" si="50"/>
        <v>0</v>
      </c>
      <c r="K244" s="58">
        <v>30</v>
      </c>
      <c r="L244" s="4" t="s">
        <v>1</v>
      </c>
      <c r="M244" s="8">
        <f>(S244+P244)+(Q244/4)</f>
        <v>2.2264999999999997</v>
      </c>
      <c r="N244" s="9">
        <v>1.9448000000000005</v>
      </c>
      <c r="O244" s="2">
        <v>4.9000000000000004</v>
      </c>
      <c r="P244" s="2">
        <v>0.158</v>
      </c>
      <c r="Q244" s="2">
        <v>0.38600000000000001</v>
      </c>
      <c r="R244" s="2">
        <v>1.2E-2</v>
      </c>
      <c r="S244" s="126">
        <f t="shared" si="51"/>
        <v>1.972</v>
      </c>
      <c r="T244" s="17" t="s">
        <v>148</v>
      </c>
      <c r="U244" s="1">
        <v>4</v>
      </c>
      <c r="V244" s="7" t="s">
        <v>339</v>
      </c>
      <c r="W244" s="31">
        <v>256</v>
      </c>
      <c r="X244" s="31">
        <f>W244/U244</f>
        <v>64</v>
      </c>
      <c r="Y244" s="1" t="s">
        <v>334</v>
      </c>
      <c r="Z244" s="4" t="s">
        <v>431</v>
      </c>
      <c r="AA244" s="4" t="s">
        <v>436</v>
      </c>
      <c r="AB244" s="34" t="s">
        <v>484</v>
      </c>
      <c r="AC244" s="7" t="s">
        <v>580</v>
      </c>
      <c r="AD244" s="1">
        <v>2.5</v>
      </c>
      <c r="AE244" s="1">
        <v>3.5</v>
      </c>
      <c r="AF244" s="1">
        <v>9.75</v>
      </c>
      <c r="AG244" s="1">
        <v>10</v>
      </c>
      <c r="AH244" s="1">
        <v>7.375</v>
      </c>
      <c r="AI244" s="1">
        <v>5.5</v>
      </c>
      <c r="AJ244" s="1">
        <v>47</v>
      </c>
      <c r="AK244" s="1">
        <v>36</v>
      </c>
      <c r="AM244" s="50">
        <f t="shared" si="52"/>
        <v>569.98399999999992</v>
      </c>
      <c r="AN244" s="46">
        <v>3</v>
      </c>
      <c r="AO244" s="1">
        <v>0.27600000000000002</v>
      </c>
      <c r="AP244" s="47">
        <v>0.16700000000000001</v>
      </c>
      <c r="AQ244" s="1">
        <v>0.626</v>
      </c>
      <c r="AU244" s="5"/>
      <c r="AW244" s="5"/>
    </row>
    <row r="245" spans="1:49" ht="14.45" customHeight="1" x14ac:dyDescent="0.2">
      <c r="A245" s="45">
        <f>SUBTOTAL(3,$B$18:B245)</f>
        <v>228</v>
      </c>
      <c r="B245" s="12">
        <v>696244205310</v>
      </c>
      <c r="C245" s="172" t="s">
        <v>898</v>
      </c>
      <c r="D245" s="1" t="s">
        <v>1121</v>
      </c>
      <c r="E245" s="18">
        <v>300</v>
      </c>
      <c r="F245" s="10"/>
      <c r="G245" s="162">
        <v>271.81</v>
      </c>
      <c r="H245" s="5">
        <f t="shared" si="48"/>
        <v>0</v>
      </c>
      <c r="I245" s="102">
        <f t="shared" si="49"/>
        <v>307.14530000000002</v>
      </c>
      <c r="J245" s="85">
        <f t="shared" si="50"/>
        <v>0</v>
      </c>
      <c r="K245" s="58">
        <v>30</v>
      </c>
      <c r="L245" s="4" t="s">
        <v>1</v>
      </c>
      <c r="M245" s="8">
        <f>S245+P245</f>
        <v>18.71</v>
      </c>
      <c r="N245" s="9">
        <v>17.206199999999999</v>
      </c>
      <c r="O245" s="2">
        <v>5.76</v>
      </c>
      <c r="P245" s="2">
        <v>1.43</v>
      </c>
      <c r="Q245" s="2">
        <v>0</v>
      </c>
      <c r="R245" s="2">
        <v>0</v>
      </c>
      <c r="S245" s="126">
        <f t="shared" si="51"/>
        <v>17.28</v>
      </c>
      <c r="T245" s="7" t="s">
        <v>78</v>
      </c>
      <c r="U245" s="1"/>
      <c r="W245" s="31">
        <v>36</v>
      </c>
      <c r="Y245" s="1" t="s">
        <v>329</v>
      </c>
      <c r="Z245" s="4" t="s">
        <v>431</v>
      </c>
      <c r="AA245" s="4" t="s">
        <v>436</v>
      </c>
      <c r="AB245" s="34" t="s">
        <v>485</v>
      </c>
      <c r="AC245" s="7" t="s">
        <v>580</v>
      </c>
      <c r="AD245" s="1">
        <v>11.25</v>
      </c>
      <c r="AE245" s="1">
        <v>11.25</v>
      </c>
      <c r="AF245" s="1">
        <v>7.5</v>
      </c>
      <c r="AJ245" s="1">
        <v>47</v>
      </c>
      <c r="AK245" s="1">
        <v>36</v>
      </c>
      <c r="AM245" s="50">
        <f t="shared" si="52"/>
        <v>673.56000000000006</v>
      </c>
      <c r="AN245" s="46">
        <v>4</v>
      </c>
      <c r="AO245" s="1">
        <v>0.27600000000000002</v>
      </c>
      <c r="AP245" s="47">
        <v>0.16700000000000001</v>
      </c>
      <c r="AQ245" s="1">
        <v>0.626</v>
      </c>
      <c r="AU245" s="5"/>
      <c r="AW245" s="5"/>
    </row>
    <row r="246" spans="1:49" ht="13.15" customHeight="1" x14ac:dyDescent="0.2">
      <c r="A246" s="45">
        <f>SUBTOTAL(3,$B$18:B246)</f>
        <v>229</v>
      </c>
      <c r="B246" s="12">
        <v>696244205334</v>
      </c>
      <c r="C246" s="172" t="s">
        <v>899</v>
      </c>
      <c r="D246" s="1" t="s">
        <v>1122</v>
      </c>
      <c r="E246" s="18">
        <v>40</v>
      </c>
      <c r="F246" s="10"/>
      <c r="G246" s="162">
        <v>47.96</v>
      </c>
      <c r="H246" s="5">
        <f t="shared" si="48"/>
        <v>0</v>
      </c>
      <c r="I246" s="102">
        <f t="shared" si="49"/>
        <v>54.194800000000001</v>
      </c>
      <c r="J246" s="85">
        <f t="shared" si="50"/>
        <v>0</v>
      </c>
      <c r="K246" s="58">
        <v>30</v>
      </c>
      <c r="L246" s="4" t="s">
        <v>1</v>
      </c>
      <c r="M246" s="8">
        <f>(S246+P246)+(Q246/4)</f>
        <v>2.5704999999999996</v>
      </c>
      <c r="N246" s="9">
        <v>2.2941600000000002</v>
      </c>
      <c r="O246" s="2">
        <v>5.76</v>
      </c>
      <c r="P246" s="2">
        <v>0.158</v>
      </c>
      <c r="Q246" s="2">
        <v>0.38600000000000001</v>
      </c>
      <c r="R246" s="2">
        <v>1.2E-2</v>
      </c>
      <c r="S246" s="126">
        <f t="shared" si="51"/>
        <v>2.3159999999999998</v>
      </c>
      <c r="T246" s="17" t="s">
        <v>148</v>
      </c>
      <c r="U246" s="1">
        <v>4</v>
      </c>
      <c r="V246" s="7" t="s">
        <v>339</v>
      </c>
      <c r="W246" s="31">
        <v>256</v>
      </c>
      <c r="X246" s="31">
        <f>W246/U246</f>
        <v>64</v>
      </c>
      <c r="Y246" s="1" t="s">
        <v>334</v>
      </c>
      <c r="Z246" s="4" t="s">
        <v>431</v>
      </c>
      <c r="AA246" s="4" t="s">
        <v>436</v>
      </c>
      <c r="AB246" s="34" t="s">
        <v>485</v>
      </c>
      <c r="AC246" s="7" t="s">
        <v>580</v>
      </c>
      <c r="AD246" s="1">
        <v>2.5</v>
      </c>
      <c r="AE246" s="1">
        <v>3.5</v>
      </c>
      <c r="AF246" s="1">
        <v>9.75</v>
      </c>
      <c r="AG246" s="1">
        <v>10</v>
      </c>
      <c r="AH246" s="1">
        <v>7.375</v>
      </c>
      <c r="AI246" s="1">
        <v>5.5</v>
      </c>
      <c r="AJ246" s="1">
        <v>47</v>
      </c>
      <c r="AK246" s="1">
        <v>36</v>
      </c>
      <c r="AM246" s="50">
        <f t="shared" si="52"/>
        <v>658.04799999999989</v>
      </c>
      <c r="AN246" s="46">
        <v>4</v>
      </c>
      <c r="AO246" s="1">
        <v>0.27600000000000002</v>
      </c>
      <c r="AP246" s="47">
        <v>0.16700000000000001</v>
      </c>
      <c r="AQ246" s="1">
        <v>0.626</v>
      </c>
      <c r="AU246" s="5"/>
      <c r="AW246" s="5"/>
    </row>
    <row r="247" spans="1:49" ht="13.15" customHeight="1" x14ac:dyDescent="0.2">
      <c r="A247" s="45">
        <f>SUBTOTAL(3,$B$18:B247)</f>
        <v>230</v>
      </c>
      <c r="B247" s="12">
        <v>696244205914</v>
      </c>
      <c r="C247" s="172" t="s">
        <v>1206</v>
      </c>
      <c r="D247" s="163" t="s">
        <v>1204</v>
      </c>
      <c r="E247" s="18">
        <v>350</v>
      </c>
      <c r="F247" s="10"/>
      <c r="G247" s="162">
        <v>164.35</v>
      </c>
      <c r="H247" s="5">
        <f t="shared" si="48"/>
        <v>0</v>
      </c>
      <c r="I247" s="102">
        <f t="shared" ref="I247:I252" si="53">(G247*$E$15)+G247</f>
        <v>185.71549999999999</v>
      </c>
      <c r="J247" s="85">
        <f t="shared" ref="J247:J252" si="54">H247+(H247*$E$15)</f>
        <v>0</v>
      </c>
      <c r="K247" s="58">
        <v>40</v>
      </c>
      <c r="L247" s="4" t="s">
        <v>1</v>
      </c>
      <c r="M247" s="8"/>
      <c r="N247" s="9"/>
      <c r="P247" s="2"/>
      <c r="Q247" s="2"/>
      <c r="R247" s="2"/>
      <c r="S247" s="126"/>
      <c r="T247" s="17"/>
      <c r="U247" s="1"/>
      <c r="V247" s="7"/>
      <c r="AB247" s="34"/>
      <c r="AM247" s="50"/>
      <c r="AU247" s="5"/>
      <c r="AW247" s="5"/>
    </row>
    <row r="248" spans="1:49" ht="13.15" customHeight="1" x14ac:dyDescent="0.2">
      <c r="A248" s="45">
        <f>SUBTOTAL(3,$B$18:B248)</f>
        <v>231</v>
      </c>
      <c r="B248" s="12">
        <v>696244205938</v>
      </c>
      <c r="C248" s="172" t="s">
        <v>1207</v>
      </c>
      <c r="D248" s="163" t="s">
        <v>1205</v>
      </c>
      <c r="E248" s="18">
        <v>40</v>
      </c>
      <c r="F248" s="10"/>
      <c r="G248" s="162">
        <v>23.48</v>
      </c>
      <c r="H248" s="5">
        <f t="shared" si="48"/>
        <v>0</v>
      </c>
      <c r="I248" s="102">
        <f t="shared" si="53"/>
        <v>26.532399999999999</v>
      </c>
      <c r="J248" s="85">
        <f t="shared" si="54"/>
        <v>0</v>
      </c>
      <c r="K248" s="58">
        <v>40</v>
      </c>
      <c r="L248" s="4" t="s">
        <v>1</v>
      </c>
      <c r="M248" s="8"/>
      <c r="N248" s="9"/>
      <c r="P248" s="2"/>
      <c r="Q248" s="2"/>
      <c r="R248" s="2"/>
      <c r="S248" s="126"/>
      <c r="T248" s="17"/>
      <c r="U248" s="1"/>
      <c r="V248" s="7"/>
      <c r="AB248" s="34"/>
      <c r="AM248" s="50"/>
      <c r="AW248" s="5"/>
    </row>
    <row r="249" spans="1:49" ht="13.15" customHeight="1" x14ac:dyDescent="0.2">
      <c r="A249" s="45">
        <f>SUBTOTAL(3,$B$18:B249)</f>
        <v>232</v>
      </c>
      <c r="B249" s="12">
        <v>696244206096</v>
      </c>
      <c r="C249" s="172" t="s">
        <v>1212</v>
      </c>
      <c r="D249" s="148" t="s">
        <v>1214</v>
      </c>
      <c r="E249" s="156">
        <v>300</v>
      </c>
      <c r="F249" s="159"/>
      <c r="G249" s="158">
        <v>215.49</v>
      </c>
      <c r="H249" s="158">
        <f t="shared" ref="H249:H250" si="55">(ROUND(G249*(1-$E$5)*(1-$G$5)*(1-$H$5),2)*F249)</f>
        <v>0</v>
      </c>
      <c r="I249" s="102">
        <f t="shared" ref="I249:I250" si="56">(G249*$E$15)+G249</f>
        <v>243.50370000000001</v>
      </c>
      <c r="J249" s="85">
        <f t="shared" ref="J249:J250" si="57">H249+(H249*$E$15)</f>
        <v>0</v>
      </c>
      <c r="K249" s="58">
        <v>40</v>
      </c>
      <c r="L249" s="174">
        <v>46291</v>
      </c>
      <c r="M249" s="8">
        <f>S249+P249</f>
        <v>16.808</v>
      </c>
      <c r="N249" s="9">
        <v>15.378000000000002</v>
      </c>
      <c r="O249" s="2">
        <v>5.1260000000000003</v>
      </c>
      <c r="P249" s="2">
        <v>1.43</v>
      </c>
      <c r="Q249" s="2">
        <v>0</v>
      </c>
      <c r="R249" s="2">
        <v>0</v>
      </c>
      <c r="S249" s="126">
        <f t="shared" ref="S249:S262" si="58">O249/100*E249+R249</f>
        <v>15.378</v>
      </c>
      <c r="T249" s="17"/>
      <c r="U249" s="1"/>
      <c r="V249" s="7"/>
      <c r="AB249" s="34"/>
      <c r="AM249" s="50"/>
      <c r="AU249" s="5"/>
      <c r="AW249" s="5"/>
    </row>
    <row r="250" spans="1:49" ht="13.15" customHeight="1" x14ac:dyDescent="0.2">
      <c r="A250" s="45">
        <f>SUBTOTAL(3,$B$18:B250)</f>
        <v>233</v>
      </c>
      <c r="B250" s="12">
        <v>696244206119</v>
      </c>
      <c r="C250" s="172" t="s">
        <v>1213</v>
      </c>
      <c r="D250" s="148" t="s">
        <v>1215</v>
      </c>
      <c r="E250" s="156">
        <v>40</v>
      </c>
      <c r="F250" s="159"/>
      <c r="G250" s="158">
        <v>35.93</v>
      </c>
      <c r="H250" s="158">
        <f t="shared" si="55"/>
        <v>0</v>
      </c>
      <c r="I250" s="102">
        <f t="shared" si="56"/>
        <v>40.600900000000003</v>
      </c>
      <c r="J250" s="85">
        <f t="shared" si="57"/>
        <v>0</v>
      </c>
      <c r="K250" s="58">
        <v>40</v>
      </c>
      <c r="L250" s="174">
        <v>46291</v>
      </c>
      <c r="M250" s="8">
        <f>(S250+P250)+(Q250/4)</f>
        <v>2.3188999999999993</v>
      </c>
      <c r="N250" s="9">
        <v>2.0504000000000002</v>
      </c>
      <c r="O250" s="2">
        <v>5.1260000000000003</v>
      </c>
      <c r="P250" s="2">
        <v>0.158</v>
      </c>
      <c r="Q250" s="2">
        <v>0.38600000000000001</v>
      </c>
      <c r="R250" s="2">
        <v>1.4E-2</v>
      </c>
      <c r="S250" s="126">
        <f t="shared" si="58"/>
        <v>2.0643999999999996</v>
      </c>
      <c r="T250" s="17"/>
      <c r="U250" s="1"/>
      <c r="V250" s="7"/>
      <c r="AB250" s="34"/>
      <c r="AM250" s="50"/>
      <c r="AU250" s="5"/>
      <c r="AW250" s="5"/>
    </row>
    <row r="251" spans="1:49" ht="13.15" customHeight="1" x14ac:dyDescent="0.2">
      <c r="A251" s="45">
        <f>SUBTOTAL(3,$B$18:B251)</f>
        <v>234</v>
      </c>
      <c r="B251" s="12">
        <v>696244205495</v>
      </c>
      <c r="C251" s="172" t="s">
        <v>1210</v>
      </c>
      <c r="D251" s="148" t="s">
        <v>1208</v>
      </c>
      <c r="E251" s="156">
        <v>300</v>
      </c>
      <c r="F251" s="159"/>
      <c r="G251" s="158">
        <v>233.93</v>
      </c>
      <c r="H251" s="158">
        <f t="shared" si="48"/>
        <v>0</v>
      </c>
      <c r="I251" s="102">
        <f t="shared" si="53"/>
        <v>264.34090000000003</v>
      </c>
      <c r="J251" s="85">
        <f t="shared" si="54"/>
        <v>0</v>
      </c>
      <c r="K251" s="58">
        <v>40</v>
      </c>
      <c r="L251" s="174">
        <v>46291</v>
      </c>
      <c r="M251" s="8">
        <f>S251+P251</f>
        <v>20.63</v>
      </c>
      <c r="N251" s="9">
        <v>19.2</v>
      </c>
      <c r="O251" s="2">
        <v>6.4</v>
      </c>
      <c r="P251" s="2">
        <v>1.43</v>
      </c>
      <c r="Q251" s="2">
        <v>0</v>
      </c>
      <c r="R251" s="2">
        <v>0</v>
      </c>
      <c r="S251" s="126">
        <f t="shared" si="58"/>
        <v>19.2</v>
      </c>
      <c r="T251" s="17"/>
      <c r="U251" s="1"/>
      <c r="V251" s="7"/>
      <c r="AB251" s="34"/>
      <c r="AM251" s="50"/>
      <c r="AU251" s="5"/>
      <c r="AW251" s="5"/>
    </row>
    <row r="252" spans="1:49" ht="13.15" customHeight="1" x14ac:dyDescent="0.2">
      <c r="A252" s="45">
        <f>SUBTOTAL(3,$B$18:B252)</f>
        <v>235</v>
      </c>
      <c r="B252" s="12">
        <v>696244205518</v>
      </c>
      <c r="C252" s="172" t="s">
        <v>1211</v>
      </c>
      <c r="D252" s="148" t="s">
        <v>1209</v>
      </c>
      <c r="E252" s="156">
        <v>40</v>
      </c>
      <c r="F252" s="159"/>
      <c r="G252" s="158">
        <v>39.83</v>
      </c>
      <c r="H252" s="158">
        <f t="shared" si="48"/>
        <v>0</v>
      </c>
      <c r="I252" s="102">
        <f t="shared" si="53"/>
        <v>45.007899999999999</v>
      </c>
      <c r="J252" s="85">
        <f t="shared" si="54"/>
        <v>0</v>
      </c>
      <c r="K252" s="58">
        <v>40</v>
      </c>
      <c r="L252" s="174">
        <v>46291</v>
      </c>
      <c r="M252" s="8">
        <f>(S252+P252)+(Q252/4)</f>
        <v>2.8284999999999996</v>
      </c>
      <c r="N252" s="9">
        <v>2.56</v>
      </c>
      <c r="O252" s="2">
        <v>6.4</v>
      </c>
      <c r="P252" s="2">
        <v>0.158</v>
      </c>
      <c r="Q252" s="2">
        <v>0.38600000000000001</v>
      </c>
      <c r="R252" s="2">
        <v>1.4E-2</v>
      </c>
      <c r="S252" s="126">
        <f t="shared" si="58"/>
        <v>2.5739999999999998</v>
      </c>
      <c r="T252" s="17"/>
      <c r="U252" s="1"/>
      <c r="V252" s="7"/>
      <c r="AB252" s="34"/>
      <c r="AM252" s="50"/>
      <c r="AU252" s="5"/>
      <c r="AW252" s="5"/>
    </row>
    <row r="253" spans="1:49" ht="12.75" x14ac:dyDescent="0.2">
      <c r="A253" s="45">
        <f>SUBTOTAL(3,$B$18:B253)</f>
        <v>236</v>
      </c>
      <c r="B253" s="12">
        <v>696244205556</v>
      </c>
      <c r="C253" s="172" t="s">
        <v>1159</v>
      </c>
      <c r="D253" s="163" t="s">
        <v>1169</v>
      </c>
      <c r="E253" s="168">
        <v>300</v>
      </c>
      <c r="F253" s="165"/>
      <c r="G253" s="166">
        <v>352.46</v>
      </c>
      <c r="H253" s="166">
        <f t="shared" ref="H253:H262" si="59">(ROUND(G253*(1-$E$5)*(1-$G$5)*(1-$H$5),2)*F253)</f>
        <v>0</v>
      </c>
      <c r="I253" s="102">
        <f t="shared" ref="I253:I262" si="60">(G253*$E$15)+G253</f>
        <v>398.27979999999997</v>
      </c>
      <c r="J253" s="85">
        <f t="shared" ref="J253:J262" si="61">H253+(H253*$E$15)</f>
        <v>0</v>
      </c>
      <c r="K253" s="58">
        <v>40</v>
      </c>
      <c r="L253" s="4" t="s">
        <v>1</v>
      </c>
      <c r="M253" s="8">
        <f>S253+P253</f>
        <v>20.63</v>
      </c>
      <c r="N253" s="9">
        <v>19.2</v>
      </c>
      <c r="O253" s="2">
        <v>6.4</v>
      </c>
      <c r="P253" s="2">
        <v>1.43</v>
      </c>
      <c r="Q253" s="2">
        <v>0</v>
      </c>
      <c r="R253" s="2">
        <v>0</v>
      </c>
      <c r="S253" s="126">
        <f t="shared" si="58"/>
        <v>19.2</v>
      </c>
      <c r="AW253" s="5"/>
    </row>
    <row r="254" spans="1:49" ht="12.75" x14ac:dyDescent="0.2">
      <c r="A254" s="45">
        <f>SUBTOTAL(3,$B$18:B254)</f>
        <v>237</v>
      </c>
      <c r="B254" s="12">
        <v>696244205570</v>
      </c>
      <c r="C254" s="172" t="s">
        <v>1160</v>
      </c>
      <c r="D254" s="163" t="s">
        <v>1170</v>
      </c>
      <c r="E254" s="168">
        <v>40</v>
      </c>
      <c r="F254" s="165"/>
      <c r="G254" s="166">
        <v>59.24</v>
      </c>
      <c r="H254" s="166">
        <f t="shared" si="59"/>
        <v>0</v>
      </c>
      <c r="I254" s="102">
        <f t="shared" si="60"/>
        <v>66.941200000000009</v>
      </c>
      <c r="J254" s="85">
        <f t="shared" si="61"/>
        <v>0</v>
      </c>
      <c r="K254" s="58">
        <v>40</v>
      </c>
      <c r="L254" s="4" t="s">
        <v>1</v>
      </c>
      <c r="M254" s="8">
        <f>(S254+P254)+(Q254/4)</f>
        <v>2.8284999999999996</v>
      </c>
      <c r="N254" s="9">
        <v>2.56</v>
      </c>
      <c r="O254" s="2">
        <v>6.4</v>
      </c>
      <c r="P254" s="2">
        <v>0.158</v>
      </c>
      <c r="Q254" s="2">
        <v>0.38600000000000001</v>
      </c>
      <c r="R254" s="2">
        <v>1.4E-2</v>
      </c>
      <c r="S254" s="126">
        <f t="shared" si="58"/>
        <v>2.5739999999999998</v>
      </c>
      <c r="AW254" s="5"/>
    </row>
    <row r="255" spans="1:49" ht="12.75" x14ac:dyDescent="0.2">
      <c r="A255" s="45">
        <f>SUBTOTAL(3,$B$18:B255)</f>
        <v>238</v>
      </c>
      <c r="B255" s="12">
        <v>696244205617</v>
      </c>
      <c r="C255" s="172" t="s">
        <v>1161</v>
      </c>
      <c r="D255" s="163" t="s">
        <v>1171</v>
      </c>
      <c r="E255" s="168">
        <v>300</v>
      </c>
      <c r="F255" s="165"/>
      <c r="G255" s="166">
        <v>362.61</v>
      </c>
      <c r="H255" s="166">
        <f t="shared" si="59"/>
        <v>0</v>
      </c>
      <c r="I255" s="102">
        <f t="shared" si="60"/>
        <v>409.74930000000001</v>
      </c>
      <c r="J255" s="85">
        <f t="shared" si="61"/>
        <v>0</v>
      </c>
      <c r="K255" s="58">
        <v>40</v>
      </c>
      <c r="L255" s="4" t="s">
        <v>1</v>
      </c>
      <c r="M255" s="8">
        <f>S255+P255</f>
        <v>24.305</v>
      </c>
      <c r="N255" s="9">
        <v>22.9878</v>
      </c>
      <c r="O255" s="2">
        <v>7.625</v>
      </c>
      <c r="P255" s="2">
        <v>1.43</v>
      </c>
      <c r="Q255" s="2">
        <v>0</v>
      </c>
      <c r="R255" s="2">
        <v>0</v>
      </c>
      <c r="S255" s="126">
        <f t="shared" si="58"/>
        <v>22.875</v>
      </c>
      <c r="AW255" s="5"/>
    </row>
    <row r="256" spans="1:49" ht="12.75" x14ac:dyDescent="0.2">
      <c r="A256" s="45">
        <f>SUBTOTAL(3,$B$18:B256)</f>
        <v>239</v>
      </c>
      <c r="B256" s="12">
        <v>696244205631</v>
      </c>
      <c r="C256" s="172" t="s">
        <v>1162</v>
      </c>
      <c r="D256" s="163" t="s">
        <v>1172</v>
      </c>
      <c r="E256" s="168">
        <v>40</v>
      </c>
      <c r="F256" s="165"/>
      <c r="G256" s="166">
        <v>60.77</v>
      </c>
      <c r="H256" s="166">
        <f t="shared" si="59"/>
        <v>0</v>
      </c>
      <c r="I256" s="102">
        <f t="shared" si="60"/>
        <v>68.670100000000005</v>
      </c>
      <c r="J256" s="85">
        <f t="shared" si="61"/>
        <v>0</v>
      </c>
      <c r="K256" s="58">
        <v>40</v>
      </c>
      <c r="L256" s="4" t="s">
        <v>1</v>
      </c>
      <c r="M256" s="8">
        <f>(S256+P256)+(Q256/4)</f>
        <v>3.3184999999999993</v>
      </c>
      <c r="N256" s="9">
        <v>3.0650400000000002</v>
      </c>
      <c r="O256" s="2">
        <v>7.625</v>
      </c>
      <c r="P256" s="2">
        <v>0.158</v>
      </c>
      <c r="Q256" s="2">
        <v>0.38600000000000001</v>
      </c>
      <c r="R256" s="2">
        <v>1.4E-2</v>
      </c>
      <c r="S256" s="126">
        <f t="shared" si="58"/>
        <v>3.0639999999999996</v>
      </c>
      <c r="AW256" s="5"/>
    </row>
    <row r="257" spans="1:49" ht="12.75" x14ac:dyDescent="0.2">
      <c r="A257" s="45">
        <f>SUBTOTAL(3,$B$18:B257)</f>
        <v>240</v>
      </c>
      <c r="B257" s="12">
        <v>696244205679</v>
      </c>
      <c r="C257" s="172" t="s">
        <v>1163</v>
      </c>
      <c r="D257" s="1" t="s">
        <v>1173</v>
      </c>
      <c r="E257" s="18">
        <v>300</v>
      </c>
      <c r="F257" s="10"/>
      <c r="G257" s="162">
        <v>575.80999999999995</v>
      </c>
      <c r="H257" s="5">
        <f t="shared" si="59"/>
        <v>0</v>
      </c>
      <c r="I257" s="102">
        <f t="shared" si="60"/>
        <v>650.66529999999989</v>
      </c>
      <c r="J257" s="85">
        <f t="shared" si="61"/>
        <v>0</v>
      </c>
      <c r="K257" s="58">
        <v>40</v>
      </c>
      <c r="L257" s="4" t="s">
        <v>1</v>
      </c>
      <c r="M257" s="8">
        <f>S257+P257</f>
        <v>31.310000000000002</v>
      </c>
      <c r="N257" s="9">
        <v>29.799000000000003</v>
      </c>
      <c r="O257" s="2">
        <v>9.9600000000000009</v>
      </c>
      <c r="P257" s="2">
        <v>1.43</v>
      </c>
      <c r="Q257" s="2">
        <v>0</v>
      </c>
      <c r="R257" s="2">
        <v>0</v>
      </c>
      <c r="S257" s="126">
        <f t="shared" si="58"/>
        <v>29.880000000000003</v>
      </c>
      <c r="AW257" s="5"/>
    </row>
    <row r="258" spans="1:49" ht="12.75" x14ac:dyDescent="0.2">
      <c r="A258" s="45">
        <f>SUBTOTAL(3,$B$18:B258)</f>
        <v>241</v>
      </c>
      <c r="B258" s="12">
        <v>696244205693</v>
      </c>
      <c r="C258" s="172" t="s">
        <v>1164</v>
      </c>
      <c r="D258" s="1" t="s">
        <v>1174</v>
      </c>
      <c r="E258" s="18">
        <v>40</v>
      </c>
      <c r="F258" s="10"/>
      <c r="G258" s="162">
        <v>96.79</v>
      </c>
      <c r="H258" s="5">
        <f t="shared" si="59"/>
        <v>0</v>
      </c>
      <c r="I258" s="102">
        <f t="shared" si="60"/>
        <v>109.37270000000001</v>
      </c>
      <c r="J258" s="85">
        <f t="shared" si="61"/>
        <v>0</v>
      </c>
      <c r="K258" s="58">
        <v>40</v>
      </c>
      <c r="L258" s="4" t="s">
        <v>1</v>
      </c>
      <c r="M258" s="8">
        <f>(S258+P258)+(Q258/4)</f>
        <v>4.2525000000000004</v>
      </c>
      <c r="N258" s="9">
        <v>3.9732000000000003</v>
      </c>
      <c r="O258" s="2">
        <v>9.9600000000000009</v>
      </c>
      <c r="P258" s="2">
        <v>0.158</v>
      </c>
      <c r="Q258" s="2">
        <v>0.38600000000000001</v>
      </c>
      <c r="R258" s="2">
        <v>1.4E-2</v>
      </c>
      <c r="S258" s="126">
        <f t="shared" si="58"/>
        <v>3.9980000000000002</v>
      </c>
      <c r="AW258" s="5"/>
    </row>
    <row r="259" spans="1:49" ht="12.75" x14ac:dyDescent="0.2">
      <c r="A259" s="45">
        <f>SUBTOTAL(3,$B$18:B259)</f>
        <v>242</v>
      </c>
      <c r="B259" s="12">
        <v>696244205730</v>
      </c>
      <c r="C259" s="172" t="s">
        <v>1165</v>
      </c>
      <c r="D259" s="1" t="s">
        <v>1175</v>
      </c>
      <c r="E259" s="18">
        <v>300</v>
      </c>
      <c r="F259" s="10"/>
      <c r="G259" s="162">
        <v>907.61</v>
      </c>
      <c r="H259" s="5">
        <f t="shared" si="59"/>
        <v>0</v>
      </c>
      <c r="I259" s="102">
        <f t="shared" si="60"/>
        <v>1025.5993000000001</v>
      </c>
      <c r="J259" s="85">
        <f t="shared" si="61"/>
        <v>0</v>
      </c>
      <c r="K259" s="58">
        <v>40</v>
      </c>
      <c r="L259" s="4" t="s">
        <v>1</v>
      </c>
      <c r="M259" s="8">
        <f>S259+P259</f>
        <v>37.285000000000004</v>
      </c>
      <c r="N259" s="9">
        <v>36.319800000000001</v>
      </c>
      <c r="O259" s="2">
        <v>12.145</v>
      </c>
      <c r="P259" s="2">
        <v>0.85</v>
      </c>
      <c r="Q259" s="2">
        <v>0</v>
      </c>
      <c r="R259" s="2">
        <v>0</v>
      </c>
      <c r="S259" s="126">
        <f t="shared" si="58"/>
        <v>36.435000000000002</v>
      </c>
      <c r="AW259" s="5"/>
    </row>
    <row r="260" spans="1:49" ht="12.75" x14ac:dyDescent="0.2">
      <c r="A260" s="45">
        <f>SUBTOTAL(3,$B$18:B260)</f>
        <v>243</v>
      </c>
      <c r="B260" s="12">
        <v>696244205754</v>
      </c>
      <c r="C260" s="172" t="s">
        <v>1166</v>
      </c>
      <c r="D260" s="1" t="s">
        <v>1176</v>
      </c>
      <c r="E260" s="18">
        <v>40</v>
      </c>
      <c r="F260" s="10"/>
      <c r="G260" s="162">
        <v>166.09</v>
      </c>
      <c r="H260" s="5">
        <f t="shared" si="59"/>
        <v>0</v>
      </c>
      <c r="I260" s="102">
        <f t="shared" si="60"/>
        <v>187.68170000000001</v>
      </c>
      <c r="J260" s="85">
        <f t="shared" si="61"/>
        <v>0</v>
      </c>
      <c r="K260" s="58">
        <v>40</v>
      </c>
      <c r="L260" s="4" t="s">
        <v>1</v>
      </c>
      <c r="M260" s="8">
        <f>S260+P260</f>
        <v>5.7220000000000004</v>
      </c>
      <c r="N260" s="9">
        <v>19.370560000000001</v>
      </c>
      <c r="O260" s="2">
        <v>12.145</v>
      </c>
      <c r="P260" s="2">
        <v>0.85</v>
      </c>
      <c r="Q260" s="2">
        <v>0</v>
      </c>
      <c r="R260" s="2">
        <v>1.4E-2</v>
      </c>
      <c r="S260" s="126">
        <f t="shared" si="58"/>
        <v>4.8720000000000008</v>
      </c>
      <c r="AW260" s="5"/>
    </row>
    <row r="261" spans="1:49" ht="12.75" x14ac:dyDescent="0.2">
      <c r="A261" s="45">
        <f>SUBTOTAL(3,$B$18:B261)</f>
        <v>244</v>
      </c>
      <c r="B261" s="12">
        <v>696244205792</v>
      </c>
      <c r="C261" s="172" t="s">
        <v>1167</v>
      </c>
      <c r="D261" s="1" t="s">
        <v>1177</v>
      </c>
      <c r="E261" s="18">
        <v>300</v>
      </c>
      <c r="F261" s="10"/>
      <c r="G261" s="162">
        <v>1049.1099999999999</v>
      </c>
      <c r="H261" s="5">
        <f t="shared" si="59"/>
        <v>0</v>
      </c>
      <c r="I261" s="102">
        <f t="shared" si="60"/>
        <v>1185.4942999999998</v>
      </c>
      <c r="J261" s="85">
        <f t="shared" si="61"/>
        <v>0</v>
      </c>
      <c r="K261" s="58">
        <v>40</v>
      </c>
      <c r="L261" s="4" t="s">
        <v>1</v>
      </c>
      <c r="M261" s="8">
        <f>S261+P261</f>
        <v>43.985000000000007</v>
      </c>
      <c r="N261" s="9">
        <v>42.570000000000007</v>
      </c>
      <c r="O261" s="2">
        <v>14.355</v>
      </c>
      <c r="P261" s="2">
        <v>0.92</v>
      </c>
      <c r="Q261" s="2">
        <v>0</v>
      </c>
      <c r="R261" s="2">
        <v>0</v>
      </c>
      <c r="S261" s="126">
        <f t="shared" si="58"/>
        <v>43.065000000000005</v>
      </c>
      <c r="AW261" s="5"/>
    </row>
    <row r="262" spans="1:49" ht="12.75" x14ac:dyDescent="0.2">
      <c r="A262" s="45">
        <f>SUBTOTAL(3,$B$18:B262)</f>
        <v>245</v>
      </c>
      <c r="B262" s="12">
        <v>696244205815</v>
      </c>
      <c r="C262" s="172" t="s">
        <v>1168</v>
      </c>
      <c r="D262" s="1" t="s">
        <v>1178</v>
      </c>
      <c r="E262" s="18">
        <v>40</v>
      </c>
      <c r="F262" s="10"/>
      <c r="G262" s="162">
        <v>182.96</v>
      </c>
      <c r="H262" s="5">
        <f t="shared" si="59"/>
        <v>0</v>
      </c>
      <c r="I262" s="102">
        <f t="shared" si="60"/>
        <v>206.7448</v>
      </c>
      <c r="J262" s="85">
        <f t="shared" si="61"/>
        <v>0</v>
      </c>
      <c r="K262" s="58">
        <v>40</v>
      </c>
      <c r="L262" s="4" t="s">
        <v>1</v>
      </c>
      <c r="M262" s="8">
        <f>S262+P262</f>
        <v>6.676000000000001</v>
      </c>
      <c r="N262" s="9">
        <v>5.676000000000001</v>
      </c>
      <c r="O262" s="2">
        <v>14.355</v>
      </c>
      <c r="P262" s="2">
        <v>0.92</v>
      </c>
      <c r="Q262" s="2">
        <v>0</v>
      </c>
      <c r="R262" s="2">
        <v>1.4E-2</v>
      </c>
      <c r="S262" s="126">
        <f t="shared" si="58"/>
        <v>5.7560000000000011</v>
      </c>
      <c r="AW262" s="5"/>
    </row>
    <row r="263" spans="1:49" ht="13.15" customHeight="1" x14ac:dyDescent="0.2">
      <c r="A263" s="45">
        <f>SUBTOTAL(3,$B$18:B263)</f>
        <v>246</v>
      </c>
      <c r="B263" s="16" t="s">
        <v>919</v>
      </c>
      <c r="C263" s="13"/>
      <c r="D263" s="13"/>
      <c r="E263" s="150"/>
      <c r="F263" s="13"/>
      <c r="G263" s="13"/>
      <c r="H263" s="13"/>
      <c r="I263" s="111"/>
      <c r="J263" s="91"/>
      <c r="K263" s="141"/>
      <c r="L263" s="134"/>
      <c r="M263" s="52"/>
      <c r="N263" s="52"/>
      <c r="O263" s="52"/>
      <c r="P263" s="52"/>
      <c r="Q263" s="52"/>
      <c r="R263" s="52"/>
      <c r="S263" s="125"/>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U263" s="5"/>
      <c r="AW263" s="5"/>
    </row>
    <row r="264" spans="1:49" ht="13.15" customHeight="1" x14ac:dyDescent="0.2">
      <c r="A264" s="45">
        <f>SUBTOTAL(3,$B$18:B264)</f>
        <v>247</v>
      </c>
      <c r="B264" s="12">
        <v>696244205433</v>
      </c>
      <c r="C264" s="171" t="s">
        <v>920</v>
      </c>
      <c r="D264" s="1" t="s">
        <v>921</v>
      </c>
      <c r="E264" s="151">
        <v>2500</v>
      </c>
      <c r="F264" s="10"/>
      <c r="G264" s="162">
        <v>526.6</v>
      </c>
      <c r="H264" s="5">
        <f t="shared" ref="H264:H296" si="62">(ROUND(G264*(1-$E$5)*(1-$G$5)*(1-$H$5),2)*F264)</f>
        <v>0</v>
      </c>
      <c r="I264" s="102">
        <f t="shared" ref="I264:I274" si="63">(G264*$E$15)+G264</f>
        <v>595.05799999999999</v>
      </c>
      <c r="J264" s="85">
        <f t="shared" ref="J264:J274" si="64">H264+(H264*$E$15)</f>
        <v>0</v>
      </c>
      <c r="K264" s="58">
        <v>25</v>
      </c>
      <c r="L264" s="4" t="s">
        <v>1</v>
      </c>
      <c r="M264" s="8">
        <f t="shared" ref="M264:M273" si="65">S264+P264</f>
        <v>19.43</v>
      </c>
      <c r="N264" s="9">
        <v>21.252000000000002</v>
      </c>
      <c r="O264" s="2">
        <v>0.72</v>
      </c>
      <c r="P264" s="2">
        <v>1.43</v>
      </c>
      <c r="Q264" s="2">
        <v>0</v>
      </c>
      <c r="R264" s="2">
        <v>0</v>
      </c>
      <c r="S264" s="126">
        <f t="shared" ref="S264:S286" si="66">O264/100*E264+R264</f>
        <v>18</v>
      </c>
      <c r="T264" s="7" t="s">
        <v>78</v>
      </c>
      <c r="U264" s="4"/>
      <c r="W264" s="31">
        <v>36</v>
      </c>
      <c r="Y264" s="1" t="s">
        <v>329</v>
      </c>
      <c r="Z264" s="4" t="s">
        <v>431</v>
      </c>
      <c r="AA264" s="4" t="s">
        <v>436</v>
      </c>
      <c r="AB264" s="34" t="s">
        <v>475</v>
      </c>
      <c r="AC264" s="7" t="s">
        <v>575</v>
      </c>
      <c r="AE264" s="5"/>
      <c r="AN264" s="1"/>
      <c r="AP264" s="1"/>
      <c r="AW264" s="5"/>
    </row>
    <row r="265" spans="1:49" ht="13.15" customHeight="1" x14ac:dyDescent="0.2">
      <c r="A265" s="45">
        <f>SUBTOTAL(3,$B$18:B265)</f>
        <v>248</v>
      </c>
      <c r="B265" s="12">
        <v>696244205457</v>
      </c>
      <c r="C265" s="171" t="s">
        <v>922</v>
      </c>
      <c r="D265" s="1" t="s">
        <v>923</v>
      </c>
      <c r="E265" s="151">
        <v>40</v>
      </c>
      <c r="F265" s="10"/>
      <c r="G265" s="162">
        <v>12.08</v>
      </c>
      <c r="H265" s="5">
        <f t="shared" si="62"/>
        <v>0</v>
      </c>
      <c r="I265" s="102">
        <f t="shared" si="63"/>
        <v>13.650399999999999</v>
      </c>
      <c r="J265" s="85">
        <f t="shared" si="64"/>
        <v>0</v>
      </c>
      <c r="K265" s="58">
        <v>25</v>
      </c>
      <c r="L265" s="4" t="s">
        <v>1</v>
      </c>
      <c r="M265" s="8">
        <f t="shared" si="65"/>
        <v>0.29799999999999999</v>
      </c>
      <c r="N265" s="9">
        <v>0.36959999999999998</v>
      </c>
      <c r="O265" s="2">
        <v>0.72</v>
      </c>
      <c r="R265" s="2">
        <v>0.01</v>
      </c>
      <c r="S265" s="126">
        <f t="shared" si="66"/>
        <v>0.29799999999999999</v>
      </c>
      <c r="T265" s="7" t="s">
        <v>67</v>
      </c>
      <c r="U265" s="4">
        <v>6</v>
      </c>
      <c r="V265" s="7" t="s">
        <v>341</v>
      </c>
      <c r="W265" s="31">
        <v>864</v>
      </c>
      <c r="X265" s="31">
        <f>W265/U265</f>
        <v>144</v>
      </c>
      <c r="Y265" s="1" t="s">
        <v>332</v>
      </c>
      <c r="Z265" s="4" t="s">
        <v>431</v>
      </c>
      <c r="AA265" s="4" t="s">
        <v>436</v>
      </c>
      <c r="AB265" s="34" t="s">
        <v>475</v>
      </c>
      <c r="AC265" s="7" t="s">
        <v>575</v>
      </c>
      <c r="AE265" s="5"/>
      <c r="AN265" s="1"/>
      <c r="AP265" s="1"/>
      <c r="AW265" s="5"/>
    </row>
    <row r="266" spans="1:49" ht="13.15" customHeight="1" x14ac:dyDescent="0.2">
      <c r="A266" s="45">
        <f>SUBTOTAL(3,$B$18:B266)</f>
        <v>249</v>
      </c>
      <c r="B266" s="12">
        <v>696244203101</v>
      </c>
      <c r="C266" s="171" t="s">
        <v>924</v>
      </c>
      <c r="D266" s="1" t="s">
        <v>1049</v>
      </c>
      <c r="E266" s="151">
        <v>510</v>
      </c>
      <c r="F266" s="10"/>
      <c r="G266" s="162">
        <v>119.09</v>
      </c>
      <c r="H266" s="5">
        <f t="shared" si="62"/>
        <v>0</v>
      </c>
      <c r="I266" s="102">
        <f t="shared" si="63"/>
        <v>134.57169999999999</v>
      </c>
      <c r="J266" s="85">
        <f t="shared" si="64"/>
        <v>0</v>
      </c>
      <c r="K266" s="58">
        <v>25</v>
      </c>
      <c r="L266" s="4" t="s">
        <v>1</v>
      </c>
      <c r="M266" s="8">
        <f t="shared" si="65"/>
        <v>3.9459999999999997</v>
      </c>
      <c r="N266" s="9">
        <v>3.4372800000000003</v>
      </c>
      <c r="O266" s="2">
        <v>0.72</v>
      </c>
      <c r="P266" s="2">
        <v>0.26400000000000001</v>
      </c>
      <c r="Q266" s="2">
        <v>0.4</v>
      </c>
      <c r="R266" s="2">
        <v>0.01</v>
      </c>
      <c r="S266" s="126">
        <f t="shared" si="66"/>
        <v>3.6819999999999995</v>
      </c>
      <c r="T266" s="7" t="s">
        <v>70</v>
      </c>
      <c r="U266" s="4">
        <v>2</v>
      </c>
      <c r="V266" s="7" t="s">
        <v>342</v>
      </c>
      <c r="W266" s="31">
        <v>140</v>
      </c>
      <c r="X266" s="31">
        <f>W266/U266</f>
        <v>70</v>
      </c>
      <c r="Y266" s="1" t="s">
        <v>1005</v>
      </c>
      <c r="Z266" s="4" t="s">
        <v>431</v>
      </c>
      <c r="AA266" s="4" t="s">
        <v>436</v>
      </c>
      <c r="AB266" s="34" t="s">
        <v>475</v>
      </c>
      <c r="AC266" s="7" t="s">
        <v>575</v>
      </c>
      <c r="AE266" s="5"/>
      <c r="AN266" s="1"/>
      <c r="AP266" s="1"/>
      <c r="AW266" s="5"/>
    </row>
    <row r="267" spans="1:49" ht="13.15" customHeight="1" x14ac:dyDescent="0.2">
      <c r="A267" s="45">
        <f>SUBTOTAL(3,$B$18:B267)</f>
        <v>250</v>
      </c>
      <c r="B267" s="39">
        <v>696244203064</v>
      </c>
      <c r="C267" s="171" t="s">
        <v>594</v>
      </c>
      <c r="D267" s="1" t="s">
        <v>601</v>
      </c>
      <c r="E267" s="151">
        <v>2300</v>
      </c>
      <c r="F267" s="10"/>
      <c r="G267" s="162">
        <v>668.94</v>
      </c>
      <c r="H267" s="5">
        <f t="shared" si="62"/>
        <v>0</v>
      </c>
      <c r="I267" s="102">
        <f t="shared" si="63"/>
        <v>755.90220000000011</v>
      </c>
      <c r="J267" s="85">
        <f t="shared" si="64"/>
        <v>0</v>
      </c>
      <c r="K267" s="58">
        <v>25</v>
      </c>
      <c r="L267" s="4" t="s">
        <v>1</v>
      </c>
      <c r="M267" s="8">
        <f t="shared" si="65"/>
        <v>17.989999999999998</v>
      </c>
      <c r="N267" s="9">
        <v>20.948399999999999</v>
      </c>
      <c r="O267" s="2">
        <v>0.72</v>
      </c>
      <c r="P267" s="2">
        <v>1.43</v>
      </c>
      <c r="Q267" s="2">
        <v>0</v>
      </c>
      <c r="R267" s="2">
        <v>0</v>
      </c>
      <c r="S267" s="126">
        <f t="shared" si="66"/>
        <v>16.559999999999999</v>
      </c>
      <c r="T267" s="7" t="s">
        <v>78</v>
      </c>
      <c r="U267" s="1"/>
      <c r="W267" s="31">
        <v>36</v>
      </c>
      <c r="Y267" s="1" t="s">
        <v>329</v>
      </c>
      <c r="Z267" s="4" t="s">
        <v>431</v>
      </c>
      <c r="AA267" s="4" t="s">
        <v>436</v>
      </c>
      <c r="AB267" s="34" t="s">
        <v>475</v>
      </c>
      <c r="AC267" s="7" t="s">
        <v>575</v>
      </c>
      <c r="AD267" s="1">
        <v>11.25</v>
      </c>
      <c r="AE267" s="1">
        <v>11.25</v>
      </c>
      <c r="AF267" s="1">
        <v>7.5</v>
      </c>
      <c r="AJ267" s="1">
        <v>47</v>
      </c>
      <c r="AK267" s="1">
        <v>36</v>
      </c>
      <c r="AM267" s="50">
        <f t="shared" ref="AM267:AM286" si="67">M267*W267</f>
        <v>647.64</v>
      </c>
      <c r="AN267" s="46">
        <v>1</v>
      </c>
      <c r="AO267" s="1">
        <v>0.193</v>
      </c>
      <c r="AP267" s="47">
        <v>0.1</v>
      </c>
      <c r="AQ267" s="1">
        <v>0.45300000000000001</v>
      </c>
      <c r="AU267" s="5"/>
      <c r="AW267" s="5"/>
    </row>
    <row r="268" spans="1:49" ht="13.15" customHeight="1" x14ac:dyDescent="0.2">
      <c r="A268" s="45">
        <f>SUBTOTAL(3,$B$18:B268)</f>
        <v>251</v>
      </c>
      <c r="B268" s="39">
        <v>696244203088</v>
      </c>
      <c r="C268" s="171" t="s">
        <v>595</v>
      </c>
      <c r="D268" s="1" t="s">
        <v>602</v>
      </c>
      <c r="E268" s="151">
        <v>40</v>
      </c>
      <c r="F268" s="10"/>
      <c r="G268" s="162">
        <v>15.04</v>
      </c>
      <c r="H268" s="5">
        <f t="shared" si="62"/>
        <v>0</v>
      </c>
      <c r="I268" s="102">
        <f t="shared" si="63"/>
        <v>16.995200000000001</v>
      </c>
      <c r="J268" s="85">
        <f t="shared" si="64"/>
        <v>0</v>
      </c>
      <c r="K268" s="58">
        <v>25</v>
      </c>
      <c r="L268" s="4" t="s">
        <v>1</v>
      </c>
      <c r="M268" s="8">
        <f t="shared" si="65"/>
        <v>0.29799999999999999</v>
      </c>
      <c r="N268" s="9">
        <v>0.36431999999999998</v>
      </c>
      <c r="O268" s="2">
        <v>0.72</v>
      </c>
      <c r="R268" s="2">
        <v>0.01</v>
      </c>
      <c r="S268" s="126">
        <f t="shared" si="66"/>
        <v>0.29799999999999999</v>
      </c>
      <c r="T268" s="7" t="s">
        <v>67</v>
      </c>
      <c r="U268" s="1">
        <v>6</v>
      </c>
      <c r="V268" s="7" t="s">
        <v>341</v>
      </c>
      <c r="W268" s="31">
        <v>864</v>
      </c>
      <c r="X268" s="31">
        <f>W268/U268</f>
        <v>144</v>
      </c>
      <c r="Y268" s="1" t="s">
        <v>332</v>
      </c>
      <c r="Z268" s="4" t="s">
        <v>431</v>
      </c>
      <c r="AA268" s="4" t="s">
        <v>436</v>
      </c>
      <c r="AB268" s="34" t="s">
        <v>475</v>
      </c>
      <c r="AC268" s="7" t="s">
        <v>575</v>
      </c>
      <c r="AD268" s="1">
        <v>1.5</v>
      </c>
      <c r="AE268" s="1">
        <v>3.5</v>
      </c>
      <c r="AF268" s="1">
        <v>4.75</v>
      </c>
      <c r="AG268" s="1">
        <v>7.375</v>
      </c>
      <c r="AH268" s="1">
        <v>5.375</v>
      </c>
      <c r="AI268" s="1">
        <v>5.375</v>
      </c>
      <c r="AJ268" s="1">
        <v>47</v>
      </c>
      <c r="AK268" s="1">
        <v>36</v>
      </c>
      <c r="AM268" s="50">
        <f t="shared" si="67"/>
        <v>257.47199999999998</v>
      </c>
      <c r="AN268" s="46">
        <v>1</v>
      </c>
      <c r="AO268" s="1">
        <v>0.193</v>
      </c>
      <c r="AP268" s="47">
        <v>0.1</v>
      </c>
      <c r="AQ268" s="1">
        <v>0.45300000000000001</v>
      </c>
      <c r="AU268" s="5"/>
      <c r="AW268" s="5"/>
    </row>
    <row r="269" spans="1:49" ht="13.15" customHeight="1" x14ac:dyDescent="0.2">
      <c r="A269" s="45">
        <f>SUBTOTAL(3,$B$18:B269)</f>
        <v>252</v>
      </c>
      <c r="B269" s="39">
        <v>696244203101</v>
      </c>
      <c r="C269" s="171" t="s">
        <v>596</v>
      </c>
      <c r="D269" s="1" t="s">
        <v>1050</v>
      </c>
      <c r="E269" s="151">
        <v>372</v>
      </c>
      <c r="F269" s="10"/>
      <c r="G269" s="162">
        <v>125.02</v>
      </c>
      <c r="H269" s="5">
        <f t="shared" si="62"/>
        <v>0</v>
      </c>
      <c r="I269" s="102">
        <f t="shared" si="63"/>
        <v>141.27260000000001</v>
      </c>
      <c r="J269" s="85">
        <f t="shared" si="64"/>
        <v>0</v>
      </c>
      <c r="K269" s="58">
        <v>25</v>
      </c>
      <c r="L269" s="4" t="s">
        <v>1</v>
      </c>
      <c r="M269" s="8">
        <f t="shared" si="65"/>
        <v>2.9523999999999999</v>
      </c>
      <c r="N269" s="9">
        <v>2.5684999999999998</v>
      </c>
      <c r="O269" s="2">
        <v>0.72</v>
      </c>
      <c r="P269" s="2">
        <v>0.26400000000000001</v>
      </c>
      <c r="Q269" s="2">
        <v>0.4</v>
      </c>
      <c r="R269" s="2">
        <v>0.01</v>
      </c>
      <c r="S269" s="126">
        <f t="shared" si="66"/>
        <v>2.6883999999999997</v>
      </c>
      <c r="T269" s="7" t="s">
        <v>70</v>
      </c>
      <c r="U269" s="1">
        <v>2</v>
      </c>
      <c r="V269" s="7" t="s">
        <v>342</v>
      </c>
      <c r="W269" s="31">
        <v>140</v>
      </c>
      <c r="X269" s="31">
        <f>W269/U269</f>
        <v>70</v>
      </c>
      <c r="Y269" s="1" t="s">
        <v>1005</v>
      </c>
      <c r="Z269" s="4" t="s">
        <v>431</v>
      </c>
      <c r="AA269" s="4" t="s">
        <v>436</v>
      </c>
      <c r="AB269" s="34" t="s">
        <v>475</v>
      </c>
      <c r="AC269" s="7" t="s">
        <v>575</v>
      </c>
      <c r="AD269" s="1">
        <v>7</v>
      </c>
      <c r="AE269" s="1">
        <v>6</v>
      </c>
      <c r="AF269" s="1">
        <v>3.5</v>
      </c>
      <c r="AG269" s="1">
        <v>12.5</v>
      </c>
      <c r="AH269" s="1">
        <v>7.5</v>
      </c>
      <c r="AI269" s="1">
        <v>4.375</v>
      </c>
      <c r="AJ269" s="1">
        <v>47</v>
      </c>
      <c r="AK269" s="1">
        <v>36</v>
      </c>
      <c r="AM269" s="50">
        <f t="shared" si="67"/>
        <v>413.33600000000001</v>
      </c>
      <c r="AN269" s="46">
        <v>1</v>
      </c>
      <c r="AO269" s="1">
        <v>0.193</v>
      </c>
      <c r="AP269" s="47">
        <v>0.1</v>
      </c>
      <c r="AQ269" s="1">
        <v>0.45300000000000001</v>
      </c>
      <c r="AU269" s="5"/>
      <c r="AW269" s="5"/>
    </row>
    <row r="270" spans="1:49" ht="13.15" customHeight="1" x14ac:dyDescent="0.2">
      <c r="A270" s="45">
        <f>SUBTOTAL(3,$B$18:B270)</f>
        <v>253</v>
      </c>
      <c r="B270" s="12">
        <v>696244204689</v>
      </c>
      <c r="C270" s="171" t="s">
        <v>512</v>
      </c>
      <c r="D270" s="1" t="s">
        <v>789</v>
      </c>
      <c r="E270" s="18">
        <v>800</v>
      </c>
      <c r="F270" s="10"/>
      <c r="G270" s="162">
        <v>412.62</v>
      </c>
      <c r="H270" s="5">
        <f t="shared" si="62"/>
        <v>0</v>
      </c>
      <c r="I270" s="102">
        <f t="shared" si="63"/>
        <v>466.26060000000001</v>
      </c>
      <c r="J270" s="85">
        <f t="shared" si="64"/>
        <v>0</v>
      </c>
      <c r="K270" s="58">
        <v>25</v>
      </c>
      <c r="L270" s="4" t="s">
        <v>1</v>
      </c>
      <c r="M270" s="8">
        <f t="shared" si="65"/>
        <v>14.383599999999998</v>
      </c>
      <c r="N270" s="9">
        <v>12.9536</v>
      </c>
      <c r="O270" s="2">
        <v>1.6192</v>
      </c>
      <c r="P270" s="2">
        <v>1.43</v>
      </c>
      <c r="Q270" s="2">
        <v>0</v>
      </c>
      <c r="R270" s="2">
        <v>0</v>
      </c>
      <c r="S270" s="126">
        <f t="shared" si="66"/>
        <v>12.953599999999998</v>
      </c>
      <c r="T270" s="7" t="s">
        <v>78</v>
      </c>
      <c r="U270" s="1"/>
      <c r="W270" s="31">
        <v>36</v>
      </c>
      <c r="Y270" s="1" t="s">
        <v>329</v>
      </c>
      <c r="Z270" s="4" t="s">
        <v>431</v>
      </c>
      <c r="AA270" s="4" t="s">
        <v>436</v>
      </c>
      <c r="AB270" s="34" t="s">
        <v>478</v>
      </c>
      <c r="AC270" s="7" t="s">
        <v>575</v>
      </c>
      <c r="AD270" s="1">
        <v>11.25</v>
      </c>
      <c r="AE270" s="1">
        <v>11.25</v>
      </c>
      <c r="AF270" s="1">
        <v>7.5</v>
      </c>
      <c r="AJ270" s="1">
        <v>47</v>
      </c>
      <c r="AK270" s="1">
        <v>36</v>
      </c>
      <c r="AM270" s="50">
        <f t="shared" si="67"/>
        <v>517.80959999999993</v>
      </c>
      <c r="AN270" s="46">
        <v>1.31</v>
      </c>
      <c r="AO270" s="1">
        <v>0.23599999999999999</v>
      </c>
      <c r="AP270" s="47">
        <v>0.114</v>
      </c>
      <c r="AQ270" s="1">
        <v>0.54300000000000004</v>
      </c>
      <c r="AU270" s="5"/>
      <c r="AW270" s="5"/>
    </row>
    <row r="271" spans="1:49" ht="13.15" customHeight="1" x14ac:dyDescent="0.2">
      <c r="A271" s="45">
        <f>SUBTOTAL(3,$B$18:B271)</f>
        <v>254</v>
      </c>
      <c r="B271" s="12">
        <v>696244204702</v>
      </c>
      <c r="C271" s="171" t="s">
        <v>513</v>
      </c>
      <c r="D271" s="1" t="s">
        <v>790</v>
      </c>
      <c r="E271" s="18">
        <v>40</v>
      </c>
      <c r="F271" s="10"/>
      <c r="G271" s="162">
        <v>26.31</v>
      </c>
      <c r="H271" s="5">
        <f t="shared" si="62"/>
        <v>0</v>
      </c>
      <c r="I271" s="102">
        <f t="shared" si="63"/>
        <v>29.7303</v>
      </c>
      <c r="J271" s="85">
        <f t="shared" si="64"/>
        <v>0</v>
      </c>
      <c r="K271" s="58">
        <v>25</v>
      </c>
      <c r="L271" s="4" t="s">
        <v>1</v>
      </c>
      <c r="M271" s="8">
        <f t="shared" si="65"/>
        <v>0.73567999999999989</v>
      </c>
      <c r="N271" s="9">
        <v>0.64770000000000005</v>
      </c>
      <c r="O271" s="2">
        <v>1.6192</v>
      </c>
      <c r="P271" s="2">
        <v>7.8E-2</v>
      </c>
      <c r="Q271" s="2">
        <v>0.22800000000000001</v>
      </c>
      <c r="R271" s="2">
        <v>0.01</v>
      </c>
      <c r="S271" s="126">
        <f t="shared" si="66"/>
        <v>0.65767999999999993</v>
      </c>
      <c r="T271" s="7" t="s">
        <v>67</v>
      </c>
      <c r="U271" s="1">
        <v>6</v>
      </c>
      <c r="V271" s="7" t="s">
        <v>341</v>
      </c>
      <c r="W271" s="31">
        <v>864</v>
      </c>
      <c r="X271" s="31">
        <v>144</v>
      </c>
      <c r="Y271" s="1" t="s">
        <v>332</v>
      </c>
      <c r="Z271" s="4" t="s">
        <v>431</v>
      </c>
      <c r="AA271" s="4" t="s">
        <v>436</v>
      </c>
      <c r="AB271" s="34" t="s">
        <v>478</v>
      </c>
      <c r="AC271" s="7" t="s">
        <v>575</v>
      </c>
      <c r="AD271" s="1">
        <v>1.5</v>
      </c>
      <c r="AE271" s="1">
        <v>3.5</v>
      </c>
      <c r="AF271" s="1">
        <v>4.75</v>
      </c>
      <c r="AG271" s="1">
        <v>7.375</v>
      </c>
      <c r="AH271" s="1">
        <v>5.375</v>
      </c>
      <c r="AI271" s="1">
        <v>5.375</v>
      </c>
      <c r="AJ271" s="1">
        <v>47</v>
      </c>
      <c r="AK271" s="1">
        <v>36</v>
      </c>
      <c r="AM271" s="50">
        <f t="shared" si="67"/>
        <v>635.62751999999989</v>
      </c>
      <c r="AN271" s="46">
        <v>1.31</v>
      </c>
      <c r="AO271" s="1">
        <v>0.23599999999999999</v>
      </c>
      <c r="AP271" s="47">
        <v>0.114</v>
      </c>
      <c r="AQ271" s="1">
        <v>0.54300000000000004</v>
      </c>
      <c r="AU271" s="5"/>
      <c r="AW271" s="5"/>
    </row>
    <row r="272" spans="1:49" ht="13.15" customHeight="1" x14ac:dyDescent="0.2">
      <c r="A272" s="45">
        <f>SUBTOTAL(3,$B$18:B272)</f>
        <v>255</v>
      </c>
      <c r="B272" s="12">
        <v>696244204726</v>
      </c>
      <c r="C272" s="171" t="s">
        <v>514</v>
      </c>
      <c r="D272" s="1" t="s">
        <v>1051</v>
      </c>
      <c r="E272" s="18">
        <v>220</v>
      </c>
      <c r="F272" s="10"/>
      <c r="G272" s="162">
        <v>125.04</v>
      </c>
      <c r="H272" s="5">
        <f t="shared" si="62"/>
        <v>0</v>
      </c>
      <c r="I272" s="102">
        <f t="shared" si="63"/>
        <v>141.29520000000002</v>
      </c>
      <c r="J272" s="85">
        <f t="shared" si="64"/>
        <v>0</v>
      </c>
      <c r="K272" s="58">
        <v>25</v>
      </c>
      <c r="L272" s="4" t="s">
        <v>1</v>
      </c>
      <c r="M272" s="8">
        <f t="shared" si="65"/>
        <v>3.8362399999999992</v>
      </c>
      <c r="N272" s="9">
        <v>3.5621999999999998</v>
      </c>
      <c r="O272" s="2">
        <v>1.6192</v>
      </c>
      <c r="P272" s="2">
        <v>0.26400000000000001</v>
      </c>
      <c r="Q272" s="2">
        <v>0.4</v>
      </c>
      <c r="R272" s="2">
        <v>0.01</v>
      </c>
      <c r="S272" s="126">
        <f t="shared" si="66"/>
        <v>3.5722399999999994</v>
      </c>
      <c r="T272" s="7" t="s">
        <v>70</v>
      </c>
      <c r="U272" s="1">
        <v>2</v>
      </c>
      <c r="V272" s="7" t="s">
        <v>342</v>
      </c>
      <c r="W272" s="31">
        <v>140</v>
      </c>
      <c r="X272" s="31">
        <f>W272/U272</f>
        <v>70</v>
      </c>
      <c r="Y272" s="1" t="s">
        <v>1005</v>
      </c>
      <c r="Z272" s="4" t="s">
        <v>431</v>
      </c>
      <c r="AA272" s="4" t="s">
        <v>436</v>
      </c>
      <c r="AB272" s="34" t="s">
        <v>478</v>
      </c>
      <c r="AC272" s="7" t="s">
        <v>575</v>
      </c>
      <c r="AD272" s="1">
        <v>7</v>
      </c>
      <c r="AE272" s="1">
        <v>6</v>
      </c>
      <c r="AF272" s="1">
        <v>3.5</v>
      </c>
      <c r="AG272" s="1">
        <v>12.5</v>
      </c>
      <c r="AH272" s="1">
        <v>7.5</v>
      </c>
      <c r="AI272" s="1">
        <v>4.375</v>
      </c>
      <c r="AJ272" s="1">
        <v>47</v>
      </c>
      <c r="AK272" s="1">
        <v>36</v>
      </c>
      <c r="AM272" s="50">
        <f t="shared" si="67"/>
        <v>537.07359999999994</v>
      </c>
      <c r="AN272" s="46">
        <v>1.31</v>
      </c>
      <c r="AO272" s="1">
        <v>0.23599999999999999</v>
      </c>
      <c r="AP272" s="47">
        <v>0.114</v>
      </c>
      <c r="AQ272" s="1">
        <v>0.54300000000000004</v>
      </c>
      <c r="AU272" s="5"/>
      <c r="AW272" s="5"/>
    </row>
    <row r="273" spans="1:49" ht="13.15" customHeight="1" x14ac:dyDescent="0.2">
      <c r="A273" s="45">
        <f>SUBTOTAL(3,$B$18:B273)</f>
        <v>256</v>
      </c>
      <c r="B273" s="12">
        <v>696244200339</v>
      </c>
      <c r="C273" s="171" t="s">
        <v>158</v>
      </c>
      <c r="D273" s="1" t="s">
        <v>791</v>
      </c>
      <c r="E273" s="18">
        <v>600</v>
      </c>
      <c r="F273" s="10"/>
      <c r="G273" s="162">
        <v>464.53</v>
      </c>
      <c r="H273" s="5">
        <f t="shared" si="62"/>
        <v>0</v>
      </c>
      <c r="I273" s="102">
        <f t="shared" si="63"/>
        <v>524.91890000000001</v>
      </c>
      <c r="J273" s="85">
        <f t="shared" si="64"/>
        <v>0</v>
      </c>
      <c r="K273" s="58">
        <v>30</v>
      </c>
      <c r="L273" s="4" t="s">
        <v>1</v>
      </c>
      <c r="M273" s="8">
        <f t="shared" si="65"/>
        <v>18.229999999999997</v>
      </c>
      <c r="N273" s="9">
        <v>18.348000000000003</v>
      </c>
      <c r="O273" s="2">
        <v>2.8</v>
      </c>
      <c r="P273" s="2">
        <v>1.43</v>
      </c>
      <c r="Q273" s="2">
        <v>0</v>
      </c>
      <c r="R273" s="2">
        <v>0</v>
      </c>
      <c r="S273" s="128">
        <f t="shared" si="66"/>
        <v>16.799999999999997</v>
      </c>
      <c r="T273" s="7" t="s">
        <v>78</v>
      </c>
      <c r="W273" s="31">
        <v>36</v>
      </c>
      <c r="Y273" s="1" t="s">
        <v>330</v>
      </c>
      <c r="Z273" s="4" t="s">
        <v>433</v>
      </c>
      <c r="AA273" s="4" t="s">
        <v>436</v>
      </c>
      <c r="AB273" s="34" t="s">
        <v>481</v>
      </c>
      <c r="AC273" s="7" t="s">
        <v>580</v>
      </c>
      <c r="AD273" s="1">
        <v>11.25</v>
      </c>
      <c r="AE273" s="1">
        <v>11.25</v>
      </c>
      <c r="AF273" s="1">
        <v>7.5</v>
      </c>
      <c r="AJ273" s="1">
        <v>47</v>
      </c>
      <c r="AK273" s="1">
        <v>36</v>
      </c>
      <c r="AM273" s="50">
        <f t="shared" si="67"/>
        <v>656.27999999999986</v>
      </c>
      <c r="AN273" s="46">
        <v>1.6140000000000001</v>
      </c>
      <c r="AO273" s="1">
        <v>0.27600000000000002</v>
      </c>
      <c r="AP273" s="47">
        <v>0.16700000000000001</v>
      </c>
      <c r="AQ273" s="1">
        <v>0.626</v>
      </c>
      <c r="AU273" s="5"/>
      <c r="AW273" s="5"/>
    </row>
    <row r="274" spans="1:49" ht="13.5" customHeight="1" x14ac:dyDescent="0.2">
      <c r="A274" s="45">
        <f>SUBTOTAL(3,$B$18:B274)</f>
        <v>257</v>
      </c>
      <c r="B274" s="12">
        <v>696244200438</v>
      </c>
      <c r="C274" s="171" t="s">
        <v>157</v>
      </c>
      <c r="D274" s="1" t="s">
        <v>792</v>
      </c>
      <c r="E274" s="18">
        <v>40</v>
      </c>
      <c r="F274" s="10"/>
      <c r="G274" s="162">
        <v>40.340000000000003</v>
      </c>
      <c r="H274" s="5">
        <f t="shared" si="62"/>
        <v>0</v>
      </c>
      <c r="I274" s="102">
        <f t="shared" si="63"/>
        <v>45.584200000000003</v>
      </c>
      <c r="J274" s="85">
        <f t="shared" si="64"/>
        <v>0</v>
      </c>
      <c r="K274" s="58">
        <v>30</v>
      </c>
      <c r="L274" s="4" t="s">
        <v>1</v>
      </c>
      <c r="M274" s="8">
        <f>(S274+P274)+(Q274/4)</f>
        <v>1.3864999999999998</v>
      </c>
      <c r="N274" s="9">
        <v>1.2232000000000001</v>
      </c>
      <c r="O274" s="2">
        <v>2.8</v>
      </c>
      <c r="P274" s="2">
        <v>0.158</v>
      </c>
      <c r="Q274" s="2">
        <v>0.38600000000000001</v>
      </c>
      <c r="R274" s="2">
        <v>1.2E-2</v>
      </c>
      <c r="S274" s="128">
        <f t="shared" si="66"/>
        <v>1.1319999999999999</v>
      </c>
      <c r="T274" s="7" t="s">
        <v>81</v>
      </c>
      <c r="U274" s="63">
        <v>6</v>
      </c>
      <c r="V274" s="7" t="s">
        <v>340</v>
      </c>
      <c r="W274" s="31">
        <v>648</v>
      </c>
      <c r="X274" s="31">
        <f>W274/U274</f>
        <v>108</v>
      </c>
      <c r="Y274" s="1" t="s">
        <v>333</v>
      </c>
      <c r="Z274" s="4" t="s">
        <v>433</v>
      </c>
      <c r="AA274" s="4" t="s">
        <v>436</v>
      </c>
      <c r="AB274" s="34" t="s">
        <v>481</v>
      </c>
      <c r="AC274" s="7" t="s">
        <v>580</v>
      </c>
      <c r="AD274" s="1">
        <v>2.5</v>
      </c>
      <c r="AE274" s="1">
        <v>3.5</v>
      </c>
      <c r="AF274" s="1">
        <v>4.75</v>
      </c>
      <c r="AG274" s="1">
        <v>7.375</v>
      </c>
      <c r="AH274" s="1">
        <v>5.375</v>
      </c>
      <c r="AI274" s="1">
        <v>7.5</v>
      </c>
      <c r="AJ274" s="1">
        <v>47</v>
      </c>
      <c r="AK274" s="1">
        <v>36</v>
      </c>
      <c r="AM274" s="50">
        <f t="shared" si="67"/>
        <v>898.45199999999988</v>
      </c>
      <c r="AN274" s="46">
        <v>1.6140000000000001</v>
      </c>
      <c r="AO274" s="1">
        <v>0.27600000000000002</v>
      </c>
      <c r="AP274" s="47">
        <v>0.16700000000000001</v>
      </c>
      <c r="AQ274" s="1">
        <v>0.626</v>
      </c>
      <c r="AU274" s="5"/>
      <c r="AW274" s="5"/>
    </row>
    <row r="275" spans="1:49" ht="13.5" customHeight="1" x14ac:dyDescent="0.2">
      <c r="A275" s="45">
        <f>SUBTOTAL(3,$B$18:B275)</f>
        <v>258</v>
      </c>
      <c r="B275" s="12">
        <v>696244200445</v>
      </c>
      <c r="C275" s="171" t="s">
        <v>1241</v>
      </c>
      <c r="D275" s="1" t="s">
        <v>1242</v>
      </c>
      <c r="E275" s="11">
        <v>8</v>
      </c>
      <c r="F275" s="41"/>
      <c r="G275" s="5">
        <v>11.78</v>
      </c>
      <c r="H275" s="5">
        <f t="shared" si="62"/>
        <v>0</v>
      </c>
      <c r="I275" s="102">
        <f t="shared" ref="I275:I276" si="68">(G275*$E$15)+G275</f>
        <v>13.311399999999999</v>
      </c>
      <c r="J275" s="85">
        <f t="shared" ref="J275:J276" si="69">H275+(H275*$E$15)</f>
        <v>0</v>
      </c>
      <c r="L275" s="4" t="s">
        <v>1</v>
      </c>
      <c r="M275" s="8"/>
      <c r="N275" s="9"/>
      <c r="P275" s="2"/>
      <c r="Q275" s="2"/>
      <c r="R275" s="2"/>
      <c r="S275" s="128"/>
      <c r="T275" s="7"/>
      <c r="V275" s="7"/>
      <c r="AB275" s="34"/>
      <c r="AM275" s="50"/>
      <c r="AU275" s="5"/>
      <c r="AW275" s="5"/>
    </row>
    <row r="276" spans="1:49" ht="14.45" customHeight="1" x14ac:dyDescent="0.2">
      <c r="A276" s="45">
        <f>SUBTOTAL(3,$B$18:B276)</f>
        <v>259</v>
      </c>
      <c r="B276" s="12">
        <v>696244200346</v>
      </c>
      <c r="C276" s="171" t="s">
        <v>156</v>
      </c>
      <c r="D276" s="1" t="s">
        <v>793</v>
      </c>
      <c r="E276" s="18">
        <v>500</v>
      </c>
      <c r="F276" s="10"/>
      <c r="G276" s="162">
        <v>493.29</v>
      </c>
      <c r="H276" s="5">
        <f t="shared" si="62"/>
        <v>0</v>
      </c>
      <c r="I276" s="102">
        <f t="shared" si="68"/>
        <v>557.41769999999997</v>
      </c>
      <c r="J276" s="85">
        <f t="shared" si="69"/>
        <v>0</v>
      </c>
      <c r="K276" s="58">
        <v>30</v>
      </c>
      <c r="L276" s="4" t="s">
        <v>1</v>
      </c>
      <c r="M276" s="8">
        <f>S276+P276</f>
        <v>17.93</v>
      </c>
      <c r="N276" s="9">
        <v>17.600000000000001</v>
      </c>
      <c r="O276" s="2">
        <v>3.3</v>
      </c>
      <c r="P276" s="2">
        <v>1.43</v>
      </c>
      <c r="Q276" s="2">
        <v>0</v>
      </c>
      <c r="R276" s="2">
        <v>0</v>
      </c>
      <c r="S276" s="128">
        <f t="shared" si="66"/>
        <v>16.5</v>
      </c>
      <c r="T276" s="7" t="s">
        <v>78</v>
      </c>
      <c r="W276" s="31">
        <v>36</v>
      </c>
      <c r="Y276" s="1" t="s">
        <v>330</v>
      </c>
      <c r="Z276" s="4" t="s">
        <v>433</v>
      </c>
      <c r="AA276" s="4" t="s">
        <v>436</v>
      </c>
      <c r="AB276" s="34" t="s">
        <v>482</v>
      </c>
      <c r="AC276" s="7" t="s">
        <v>580</v>
      </c>
      <c r="AD276" s="1">
        <v>11.25</v>
      </c>
      <c r="AE276" s="1">
        <v>11.25</v>
      </c>
      <c r="AF276" s="1">
        <v>7.5</v>
      </c>
      <c r="AJ276" s="1">
        <v>47</v>
      </c>
      <c r="AK276" s="1">
        <v>36</v>
      </c>
      <c r="AM276" s="50">
        <f t="shared" si="67"/>
        <v>645.48</v>
      </c>
      <c r="AN276" s="46">
        <v>1.948</v>
      </c>
      <c r="AO276" s="1">
        <v>0.27600000000000002</v>
      </c>
      <c r="AP276" s="47">
        <v>0.16700000000000001</v>
      </c>
      <c r="AQ276" s="1">
        <v>0.626</v>
      </c>
      <c r="AU276" s="5"/>
      <c r="AW276" s="5"/>
    </row>
    <row r="277" spans="1:49" ht="13.15" customHeight="1" x14ac:dyDescent="0.2">
      <c r="A277" s="45">
        <f>SUBTOTAL(3,$B$18:B277)</f>
        <v>260</v>
      </c>
      <c r="B277" s="12">
        <v>696244200384</v>
      </c>
      <c r="C277" s="171" t="s">
        <v>155</v>
      </c>
      <c r="D277" s="1" t="s">
        <v>794</v>
      </c>
      <c r="E277" s="18">
        <v>40</v>
      </c>
      <c r="F277" s="10"/>
      <c r="G277" s="162">
        <v>51.68</v>
      </c>
      <c r="H277" s="5">
        <f t="shared" si="62"/>
        <v>0</v>
      </c>
      <c r="I277" s="102">
        <f t="shared" ref="I277:I296" si="70">(G277*$E$15)+G277</f>
        <v>58.398400000000002</v>
      </c>
      <c r="J277" s="85">
        <f t="shared" ref="J277:J296" si="71">H277+(H277*$E$15)</f>
        <v>0</v>
      </c>
      <c r="K277" s="58">
        <v>30</v>
      </c>
      <c r="L277" s="4" t="s">
        <v>1</v>
      </c>
      <c r="M277" s="8">
        <f>(S277+P277)+(Q277/4)</f>
        <v>1.5865</v>
      </c>
      <c r="N277" s="9">
        <v>1.4080000000000001</v>
      </c>
      <c r="O277" s="2">
        <v>3.3</v>
      </c>
      <c r="P277" s="2">
        <v>0.158</v>
      </c>
      <c r="Q277" s="2">
        <v>0.38600000000000001</v>
      </c>
      <c r="R277" s="2">
        <v>1.2E-2</v>
      </c>
      <c r="S277" s="128">
        <f t="shared" si="66"/>
        <v>1.3320000000000001</v>
      </c>
      <c r="T277" s="7" t="s">
        <v>81</v>
      </c>
      <c r="U277" s="63">
        <v>6</v>
      </c>
      <c r="V277" s="7" t="s">
        <v>340</v>
      </c>
      <c r="W277" s="31">
        <v>648</v>
      </c>
      <c r="X277" s="31">
        <f>W277/U277</f>
        <v>108</v>
      </c>
      <c r="Y277" s="1" t="s">
        <v>333</v>
      </c>
      <c r="Z277" s="4" t="s">
        <v>433</v>
      </c>
      <c r="AA277" s="4" t="s">
        <v>436</v>
      </c>
      <c r="AB277" s="34" t="s">
        <v>482</v>
      </c>
      <c r="AC277" s="7" t="s">
        <v>580</v>
      </c>
      <c r="AD277" s="1">
        <v>2.5</v>
      </c>
      <c r="AE277" s="1">
        <v>3.5</v>
      </c>
      <c r="AF277" s="1">
        <v>4.75</v>
      </c>
      <c r="AG277" s="1">
        <v>7.375</v>
      </c>
      <c r="AH277" s="1">
        <v>5.375</v>
      </c>
      <c r="AI277" s="1">
        <v>7.5</v>
      </c>
      <c r="AJ277" s="1">
        <v>47</v>
      </c>
      <c r="AK277" s="1">
        <v>36</v>
      </c>
      <c r="AM277" s="50">
        <f t="shared" si="67"/>
        <v>1028.0519999999999</v>
      </c>
      <c r="AN277" s="46">
        <v>1.948</v>
      </c>
      <c r="AO277" s="1">
        <v>0.27600000000000002</v>
      </c>
      <c r="AP277" s="47">
        <v>0.16700000000000001</v>
      </c>
      <c r="AQ277" s="1">
        <v>0.626</v>
      </c>
      <c r="AU277" s="5"/>
      <c r="AW277" s="5"/>
    </row>
    <row r="278" spans="1:49" ht="13.15" customHeight="1" x14ac:dyDescent="0.2">
      <c r="A278" s="45">
        <f>SUBTOTAL(3,$B$18:B278)</f>
        <v>261</v>
      </c>
      <c r="B278" s="12">
        <v>696244200544</v>
      </c>
      <c r="C278" s="171" t="s">
        <v>1243</v>
      </c>
      <c r="D278" s="1" t="s">
        <v>1244</v>
      </c>
      <c r="E278" s="11">
        <v>8</v>
      </c>
      <c r="F278" s="10"/>
      <c r="G278" s="162">
        <v>15.02</v>
      </c>
      <c r="H278" s="5">
        <f t="shared" si="62"/>
        <v>0</v>
      </c>
      <c r="I278" s="102">
        <f t="shared" si="70"/>
        <v>16.9726</v>
      </c>
      <c r="J278" s="85">
        <f t="shared" si="71"/>
        <v>0</v>
      </c>
      <c r="L278" s="4" t="s">
        <v>1</v>
      </c>
      <c r="M278" s="8"/>
      <c r="N278" s="9"/>
      <c r="P278" s="2"/>
      <c r="Q278" s="2"/>
      <c r="R278" s="2"/>
      <c r="S278" s="128"/>
      <c r="T278" s="7"/>
      <c r="V278" s="7"/>
      <c r="AB278" s="34"/>
      <c r="AM278" s="50"/>
      <c r="AU278" s="5"/>
      <c r="AW278" s="5"/>
    </row>
    <row r="279" spans="1:49" ht="14.45" customHeight="1" x14ac:dyDescent="0.2">
      <c r="A279" s="45">
        <f>SUBTOTAL(3,$B$18:B279)</f>
        <v>262</v>
      </c>
      <c r="B279" s="12">
        <v>696244200353</v>
      </c>
      <c r="C279" s="171" t="s">
        <v>154</v>
      </c>
      <c r="D279" s="1" t="s">
        <v>795</v>
      </c>
      <c r="E279" s="18">
        <v>400</v>
      </c>
      <c r="F279" s="10"/>
      <c r="G279" s="162">
        <v>476.31</v>
      </c>
      <c r="H279" s="5">
        <f t="shared" si="62"/>
        <v>0</v>
      </c>
      <c r="I279" s="102">
        <f t="shared" si="70"/>
        <v>538.23030000000006</v>
      </c>
      <c r="J279" s="85">
        <f t="shared" si="71"/>
        <v>0</v>
      </c>
      <c r="K279" s="58">
        <v>30</v>
      </c>
      <c r="L279" s="4" t="s">
        <v>1</v>
      </c>
      <c r="M279" s="8">
        <f>S279+P279</f>
        <v>19.190000000000001</v>
      </c>
      <c r="N279" s="9">
        <v>17.687999999999999</v>
      </c>
      <c r="O279" s="2">
        <v>4.4400000000000004</v>
      </c>
      <c r="P279" s="2">
        <v>1.43</v>
      </c>
      <c r="Q279" s="2">
        <v>0</v>
      </c>
      <c r="R279" s="2">
        <v>0</v>
      </c>
      <c r="S279" s="128">
        <f t="shared" si="66"/>
        <v>17.760000000000002</v>
      </c>
      <c r="T279" s="7" t="s">
        <v>78</v>
      </c>
      <c r="U279" s="1"/>
      <c r="W279" s="31">
        <v>36</v>
      </c>
      <c r="Y279" s="1" t="s">
        <v>330</v>
      </c>
      <c r="Z279" s="4" t="s">
        <v>433</v>
      </c>
      <c r="AA279" s="4" t="s">
        <v>436</v>
      </c>
      <c r="AB279" s="34" t="s">
        <v>483</v>
      </c>
      <c r="AC279" s="7" t="s">
        <v>580</v>
      </c>
      <c r="AD279" s="1">
        <v>11.25</v>
      </c>
      <c r="AE279" s="1">
        <v>11.25</v>
      </c>
      <c r="AF279" s="1">
        <v>7.5</v>
      </c>
      <c r="AJ279" s="1">
        <v>47</v>
      </c>
      <c r="AK279" s="1">
        <v>36</v>
      </c>
      <c r="AM279" s="50">
        <f t="shared" si="67"/>
        <v>690.84</v>
      </c>
      <c r="AN279" s="46">
        <v>2.5</v>
      </c>
      <c r="AO279" s="1">
        <v>0.27600000000000002</v>
      </c>
      <c r="AP279" s="47">
        <v>0.16700000000000001</v>
      </c>
      <c r="AQ279" s="1">
        <v>0.626</v>
      </c>
      <c r="AU279" s="5"/>
      <c r="AW279" s="5"/>
    </row>
    <row r="280" spans="1:49" ht="13.15" customHeight="1" x14ac:dyDescent="0.2">
      <c r="A280" s="45">
        <f>SUBTOTAL(3,$B$18:B280)</f>
        <v>263</v>
      </c>
      <c r="B280" s="12">
        <v>696244200391</v>
      </c>
      <c r="C280" s="171" t="s">
        <v>153</v>
      </c>
      <c r="D280" s="1" t="s">
        <v>796</v>
      </c>
      <c r="E280" s="18">
        <v>40</v>
      </c>
      <c r="F280" s="10"/>
      <c r="G280" s="162">
        <v>63.06</v>
      </c>
      <c r="H280" s="5">
        <f t="shared" si="62"/>
        <v>0</v>
      </c>
      <c r="I280" s="102">
        <f t="shared" si="70"/>
        <v>71.257800000000003</v>
      </c>
      <c r="J280" s="85">
        <f t="shared" si="71"/>
        <v>0</v>
      </c>
      <c r="K280" s="58">
        <v>30</v>
      </c>
      <c r="L280" s="4" t="s">
        <v>1</v>
      </c>
      <c r="M280" s="8">
        <f>(S280+P280)+(Q280/4)</f>
        <v>2.0265</v>
      </c>
      <c r="N280" s="9">
        <v>1.7688000000000001</v>
      </c>
      <c r="O280" s="2">
        <v>4.4000000000000004</v>
      </c>
      <c r="P280" s="2">
        <v>0.158</v>
      </c>
      <c r="Q280" s="2">
        <v>0.38600000000000001</v>
      </c>
      <c r="R280" s="2">
        <v>1.2E-2</v>
      </c>
      <c r="S280" s="126">
        <f t="shared" si="66"/>
        <v>1.7720000000000002</v>
      </c>
      <c r="T280" s="7" t="s">
        <v>81</v>
      </c>
      <c r="U280" s="1">
        <v>6</v>
      </c>
      <c r="V280" s="7" t="s">
        <v>340</v>
      </c>
      <c r="W280" s="31">
        <v>648</v>
      </c>
      <c r="X280" s="31">
        <f>W280/U280</f>
        <v>108</v>
      </c>
      <c r="Y280" s="1" t="s">
        <v>333</v>
      </c>
      <c r="Z280" s="4" t="s">
        <v>433</v>
      </c>
      <c r="AA280" s="4" t="s">
        <v>436</v>
      </c>
      <c r="AB280" s="34" t="s">
        <v>483</v>
      </c>
      <c r="AC280" s="7" t="s">
        <v>580</v>
      </c>
      <c r="AD280" s="1">
        <v>2.5</v>
      </c>
      <c r="AE280" s="1">
        <v>3.5</v>
      </c>
      <c r="AF280" s="1">
        <v>4.75</v>
      </c>
      <c r="AG280" s="1">
        <v>7.375</v>
      </c>
      <c r="AH280" s="1">
        <v>5.375</v>
      </c>
      <c r="AI280" s="1">
        <v>7.5</v>
      </c>
      <c r="AJ280" s="1">
        <v>47</v>
      </c>
      <c r="AK280" s="1">
        <v>36</v>
      </c>
      <c r="AM280" s="50">
        <f t="shared" si="67"/>
        <v>1313.172</v>
      </c>
      <c r="AN280" s="46">
        <v>2.5</v>
      </c>
      <c r="AO280" s="1">
        <v>0.27600000000000002</v>
      </c>
      <c r="AP280" s="47">
        <v>0.16700000000000001</v>
      </c>
      <c r="AQ280" s="1">
        <v>0.626</v>
      </c>
      <c r="AU280" s="5"/>
      <c r="AW280" s="5"/>
    </row>
    <row r="281" spans="1:49" ht="13.15" customHeight="1" x14ac:dyDescent="0.2">
      <c r="A281" s="45">
        <f>SUBTOTAL(3,$B$18:B281)</f>
        <v>264</v>
      </c>
      <c r="B281" s="12">
        <v>696244200704</v>
      </c>
      <c r="C281" s="171" t="s">
        <v>1245</v>
      </c>
      <c r="D281" s="1" t="s">
        <v>1246</v>
      </c>
      <c r="E281" s="18">
        <v>8</v>
      </c>
      <c r="F281" s="10"/>
      <c r="G281" s="162">
        <v>18.010000000000002</v>
      </c>
      <c r="H281" s="5">
        <f t="shared" si="62"/>
        <v>0</v>
      </c>
      <c r="I281" s="102">
        <f t="shared" si="70"/>
        <v>20.351300000000002</v>
      </c>
      <c r="J281" s="85">
        <f t="shared" si="71"/>
        <v>0</v>
      </c>
      <c r="L281" s="4" t="s">
        <v>1</v>
      </c>
      <c r="M281" s="8"/>
      <c r="N281" s="9"/>
      <c r="P281" s="2"/>
      <c r="Q281" s="2"/>
      <c r="R281" s="2"/>
      <c r="S281" s="126"/>
      <c r="T281" s="7"/>
      <c r="U281" s="1"/>
      <c r="V281" s="7"/>
      <c r="AB281" s="34"/>
      <c r="AM281" s="50"/>
      <c r="AU281" s="5"/>
      <c r="AW281" s="5"/>
    </row>
    <row r="282" spans="1:49" ht="14.45" customHeight="1" x14ac:dyDescent="0.2">
      <c r="A282" s="45">
        <f>SUBTOTAL(3,$B$18:B282)</f>
        <v>265</v>
      </c>
      <c r="B282" s="12">
        <v>696244200360</v>
      </c>
      <c r="C282" s="171" t="s">
        <v>152</v>
      </c>
      <c r="D282" s="1" t="s">
        <v>797</v>
      </c>
      <c r="E282" s="18">
        <v>300</v>
      </c>
      <c r="F282" s="10"/>
      <c r="G282" s="162">
        <v>635.38</v>
      </c>
      <c r="H282" s="5">
        <f t="shared" si="62"/>
        <v>0</v>
      </c>
      <c r="I282" s="102">
        <f t="shared" si="70"/>
        <v>717.97939999999994</v>
      </c>
      <c r="J282" s="85">
        <f t="shared" si="71"/>
        <v>0</v>
      </c>
      <c r="K282" s="58">
        <v>30</v>
      </c>
      <c r="L282" s="4" t="s">
        <v>1</v>
      </c>
      <c r="M282" s="8">
        <f>S282+P282</f>
        <v>17.3</v>
      </c>
      <c r="N282" s="9">
        <v>15.840000000000002</v>
      </c>
      <c r="O282" s="2">
        <v>5.29</v>
      </c>
      <c r="P282" s="2">
        <v>1.43</v>
      </c>
      <c r="Q282" s="2">
        <v>0</v>
      </c>
      <c r="R282" s="2">
        <v>0</v>
      </c>
      <c r="S282" s="126">
        <f t="shared" si="66"/>
        <v>15.870000000000001</v>
      </c>
      <c r="T282" s="7" t="s">
        <v>78</v>
      </c>
      <c r="W282" s="31">
        <v>36</v>
      </c>
      <c r="Y282" s="1" t="s">
        <v>330</v>
      </c>
      <c r="Z282" s="4" t="s">
        <v>433</v>
      </c>
      <c r="AA282" s="4" t="s">
        <v>436</v>
      </c>
      <c r="AB282" s="34" t="s">
        <v>484</v>
      </c>
      <c r="AC282" s="7" t="s">
        <v>580</v>
      </c>
      <c r="AD282" s="1">
        <v>11.25</v>
      </c>
      <c r="AE282" s="1">
        <v>11.25</v>
      </c>
      <c r="AF282" s="1">
        <v>7.5</v>
      </c>
      <c r="AJ282" s="1">
        <v>47</v>
      </c>
      <c r="AK282" s="1">
        <v>36</v>
      </c>
      <c r="AM282" s="50">
        <f t="shared" si="67"/>
        <v>622.80000000000007</v>
      </c>
      <c r="AN282" s="46">
        <v>3</v>
      </c>
      <c r="AO282" s="1">
        <v>0.27600000000000002</v>
      </c>
      <c r="AP282" s="47">
        <v>0.16700000000000001</v>
      </c>
      <c r="AQ282" s="1">
        <v>0.626</v>
      </c>
      <c r="AU282" s="5"/>
      <c r="AW282" s="5"/>
    </row>
    <row r="283" spans="1:49" ht="14.45" customHeight="1" x14ac:dyDescent="0.2">
      <c r="A283" s="45">
        <f>SUBTOTAL(3,$B$18:B283)</f>
        <v>266</v>
      </c>
      <c r="B283" s="12">
        <v>696244200865</v>
      </c>
      <c r="C283" s="171" t="s">
        <v>151</v>
      </c>
      <c r="D283" s="1" t="s">
        <v>798</v>
      </c>
      <c r="E283" s="18">
        <v>40</v>
      </c>
      <c r="F283" s="10"/>
      <c r="G283" s="162">
        <v>93.72</v>
      </c>
      <c r="H283" s="5">
        <f t="shared" si="62"/>
        <v>0</v>
      </c>
      <c r="I283" s="102">
        <f t="shared" si="70"/>
        <v>105.9036</v>
      </c>
      <c r="J283" s="85">
        <f t="shared" si="71"/>
        <v>0</v>
      </c>
      <c r="K283" s="58">
        <v>30</v>
      </c>
      <c r="L283" s="4" t="s">
        <v>1</v>
      </c>
      <c r="M283" s="8">
        <f>(S283+P283)+(Q283/4)</f>
        <v>2.3824999999999998</v>
      </c>
      <c r="N283" s="9">
        <v>2.1120000000000001</v>
      </c>
      <c r="O283" s="2">
        <v>5.29</v>
      </c>
      <c r="P283" s="2">
        <v>0.158</v>
      </c>
      <c r="Q283" s="2">
        <v>0.38600000000000001</v>
      </c>
      <c r="R283" s="2">
        <v>1.2E-2</v>
      </c>
      <c r="S283" s="126">
        <f t="shared" si="66"/>
        <v>2.1280000000000001</v>
      </c>
      <c r="T283" s="17" t="s">
        <v>148</v>
      </c>
      <c r="U283" s="63">
        <v>4</v>
      </c>
      <c r="V283" s="7" t="s">
        <v>339</v>
      </c>
      <c r="W283" s="31">
        <v>256</v>
      </c>
      <c r="X283" s="31">
        <f>W283/U283</f>
        <v>64</v>
      </c>
      <c r="Y283" s="1" t="s">
        <v>334</v>
      </c>
      <c r="Z283" s="4" t="s">
        <v>433</v>
      </c>
      <c r="AA283" s="4" t="s">
        <v>436</v>
      </c>
      <c r="AB283" s="34" t="s">
        <v>484</v>
      </c>
      <c r="AC283" s="7" t="s">
        <v>580</v>
      </c>
      <c r="AD283" s="1">
        <v>2.5</v>
      </c>
      <c r="AE283" s="1">
        <v>3.5</v>
      </c>
      <c r="AF283" s="1">
        <v>9.75</v>
      </c>
      <c r="AG283" s="1">
        <v>10</v>
      </c>
      <c r="AH283" s="1">
        <v>7.375</v>
      </c>
      <c r="AI283" s="1">
        <v>5.5</v>
      </c>
      <c r="AJ283" s="1">
        <v>47</v>
      </c>
      <c r="AK283" s="1">
        <v>36</v>
      </c>
      <c r="AM283" s="50">
        <f t="shared" si="67"/>
        <v>609.91999999999996</v>
      </c>
      <c r="AN283" s="46">
        <v>3</v>
      </c>
      <c r="AO283" s="1">
        <v>0.27600000000000002</v>
      </c>
      <c r="AP283" s="47">
        <v>0.16700000000000001</v>
      </c>
      <c r="AQ283" s="1">
        <v>0.626</v>
      </c>
      <c r="AU283" s="5"/>
      <c r="AW283" s="5"/>
    </row>
    <row r="284" spans="1:49" ht="14.45" customHeight="1" x14ac:dyDescent="0.2">
      <c r="A284" s="45">
        <f>SUBTOTAL(3,$B$18:B284)</f>
        <v>267</v>
      </c>
      <c r="B284" s="12">
        <v>696244200872</v>
      </c>
      <c r="C284" s="171" t="s">
        <v>1247</v>
      </c>
      <c r="D284" s="1" t="s">
        <v>1248</v>
      </c>
      <c r="E284" s="11">
        <v>8</v>
      </c>
      <c r="F284" s="10"/>
      <c r="G284" s="162">
        <v>22.19</v>
      </c>
      <c r="H284" s="5">
        <f t="shared" si="62"/>
        <v>0</v>
      </c>
      <c r="I284" s="102">
        <f t="shared" si="70"/>
        <v>25.0747</v>
      </c>
      <c r="J284" s="85">
        <f t="shared" si="71"/>
        <v>0</v>
      </c>
      <c r="L284" s="4" t="s">
        <v>1</v>
      </c>
      <c r="M284" s="8"/>
      <c r="N284" s="9"/>
      <c r="P284" s="2"/>
      <c r="Q284" s="2"/>
      <c r="R284" s="2"/>
      <c r="S284" s="126"/>
      <c r="T284" s="17"/>
      <c r="V284" s="7"/>
      <c r="AB284" s="34"/>
      <c r="AM284" s="50"/>
      <c r="AU284" s="5"/>
      <c r="AW284" s="5"/>
    </row>
    <row r="285" spans="1:49" ht="14.45" customHeight="1" x14ac:dyDescent="0.2">
      <c r="A285" s="45">
        <f>SUBTOTAL(3,$B$18:B285)</f>
        <v>268</v>
      </c>
      <c r="B285" s="12">
        <v>696244200377</v>
      </c>
      <c r="C285" s="171" t="s">
        <v>150</v>
      </c>
      <c r="D285" s="1" t="s">
        <v>799</v>
      </c>
      <c r="E285" s="18">
        <v>300</v>
      </c>
      <c r="F285" s="10"/>
      <c r="G285" s="162">
        <v>682.41</v>
      </c>
      <c r="H285" s="5">
        <f t="shared" si="62"/>
        <v>0</v>
      </c>
      <c r="I285" s="102">
        <f t="shared" si="70"/>
        <v>771.12329999999997</v>
      </c>
      <c r="J285" s="85">
        <f t="shared" si="71"/>
        <v>0</v>
      </c>
      <c r="K285" s="58">
        <v>30</v>
      </c>
      <c r="L285" s="4" t="s">
        <v>1</v>
      </c>
      <c r="M285" s="8">
        <f>S285+P285</f>
        <v>20.164999999999999</v>
      </c>
      <c r="N285" s="9">
        <v>18.651600000000002</v>
      </c>
      <c r="O285" s="2">
        <v>6.2450000000000001</v>
      </c>
      <c r="P285" s="2">
        <v>1.43</v>
      </c>
      <c r="Q285" s="2">
        <v>0</v>
      </c>
      <c r="R285" s="2">
        <v>0</v>
      </c>
      <c r="S285" s="126">
        <f t="shared" si="66"/>
        <v>18.734999999999999</v>
      </c>
      <c r="T285" s="7" t="s">
        <v>78</v>
      </c>
      <c r="W285" s="31">
        <v>36</v>
      </c>
      <c r="Y285" s="1" t="s">
        <v>330</v>
      </c>
      <c r="Z285" s="4" t="s">
        <v>433</v>
      </c>
      <c r="AA285" s="4" t="s">
        <v>436</v>
      </c>
      <c r="AB285" s="34" t="s">
        <v>485</v>
      </c>
      <c r="AC285" s="7" t="s">
        <v>580</v>
      </c>
      <c r="AD285" s="1">
        <v>11.25</v>
      </c>
      <c r="AE285" s="1">
        <v>11.25</v>
      </c>
      <c r="AF285" s="1">
        <v>7.5</v>
      </c>
      <c r="AJ285" s="1">
        <v>47</v>
      </c>
      <c r="AK285" s="1">
        <v>36</v>
      </c>
      <c r="AM285" s="50">
        <f t="shared" si="67"/>
        <v>725.93999999999994</v>
      </c>
      <c r="AN285" s="46">
        <v>4</v>
      </c>
      <c r="AO285" s="1">
        <v>0.27600000000000002</v>
      </c>
      <c r="AP285" s="47">
        <v>0.16700000000000001</v>
      </c>
      <c r="AQ285" s="1">
        <v>0.626</v>
      </c>
      <c r="AU285" s="5"/>
      <c r="AW285" s="5"/>
    </row>
    <row r="286" spans="1:49" ht="13.15" customHeight="1" x14ac:dyDescent="0.2">
      <c r="A286" s="45">
        <f>SUBTOTAL(3,$B$18:B286)</f>
        <v>269</v>
      </c>
      <c r="B286" s="12">
        <v>696244200407</v>
      </c>
      <c r="C286" s="171" t="s">
        <v>149</v>
      </c>
      <c r="D286" s="1" t="s">
        <v>800</v>
      </c>
      <c r="E286" s="18">
        <v>40</v>
      </c>
      <c r="F286" s="10"/>
      <c r="G286" s="162">
        <v>102.08</v>
      </c>
      <c r="H286" s="5">
        <f t="shared" si="62"/>
        <v>0</v>
      </c>
      <c r="I286" s="102">
        <f t="shared" si="70"/>
        <v>115.35039999999999</v>
      </c>
      <c r="J286" s="85">
        <f t="shared" si="71"/>
        <v>0</v>
      </c>
      <c r="K286" s="58">
        <v>30</v>
      </c>
      <c r="L286" s="4" t="s">
        <v>1</v>
      </c>
      <c r="M286" s="8">
        <f>(S286+P286)+(Q286/4)</f>
        <v>2.7644999999999995</v>
      </c>
      <c r="N286" s="9">
        <v>2.4868800000000002</v>
      </c>
      <c r="O286" s="2">
        <v>6.2450000000000001</v>
      </c>
      <c r="P286" s="2">
        <v>0.158</v>
      </c>
      <c r="Q286" s="2">
        <v>0.38600000000000001</v>
      </c>
      <c r="R286" s="2">
        <v>1.2E-2</v>
      </c>
      <c r="S286" s="126">
        <f t="shared" si="66"/>
        <v>2.5099999999999998</v>
      </c>
      <c r="T286" s="17" t="s">
        <v>148</v>
      </c>
      <c r="U286" s="63">
        <v>4</v>
      </c>
      <c r="V286" s="7" t="s">
        <v>339</v>
      </c>
      <c r="W286" s="31">
        <v>256</v>
      </c>
      <c r="X286" s="31">
        <f>W286/U286</f>
        <v>64</v>
      </c>
      <c r="Y286" s="1" t="s">
        <v>334</v>
      </c>
      <c r="Z286" s="4" t="s">
        <v>433</v>
      </c>
      <c r="AA286" s="4" t="s">
        <v>436</v>
      </c>
      <c r="AB286" s="34" t="s">
        <v>485</v>
      </c>
      <c r="AC286" s="7" t="s">
        <v>580</v>
      </c>
      <c r="AD286" s="1">
        <v>2.5</v>
      </c>
      <c r="AE286" s="1">
        <v>3.5</v>
      </c>
      <c r="AF286" s="1">
        <v>9.75</v>
      </c>
      <c r="AG286" s="1">
        <v>10</v>
      </c>
      <c r="AH286" s="1">
        <v>7.375</v>
      </c>
      <c r="AI286" s="1">
        <v>5.5</v>
      </c>
      <c r="AJ286" s="1">
        <v>47</v>
      </c>
      <c r="AK286" s="1">
        <v>36</v>
      </c>
      <c r="AM286" s="50">
        <f t="shared" si="67"/>
        <v>707.71199999999988</v>
      </c>
      <c r="AN286" s="46">
        <v>4</v>
      </c>
      <c r="AO286" s="1">
        <v>0.27600000000000002</v>
      </c>
      <c r="AP286" s="47">
        <v>0.16700000000000001</v>
      </c>
      <c r="AQ286" s="1">
        <v>0.626</v>
      </c>
      <c r="AU286" s="5"/>
      <c r="AW286" s="5"/>
    </row>
    <row r="287" spans="1:49" ht="13.15" customHeight="1" x14ac:dyDescent="0.2">
      <c r="A287" s="45">
        <f>SUBTOTAL(3,$B$18:B287)</f>
        <v>270</v>
      </c>
      <c r="B287" s="12">
        <v>696244201091</v>
      </c>
      <c r="C287" s="171" t="s">
        <v>1249</v>
      </c>
      <c r="D287" s="1" t="s">
        <v>1250</v>
      </c>
      <c r="E287" s="11">
        <v>8</v>
      </c>
      <c r="F287" s="10"/>
      <c r="G287" s="162">
        <v>22.69</v>
      </c>
      <c r="H287" s="5">
        <f t="shared" si="62"/>
        <v>0</v>
      </c>
      <c r="I287" s="102">
        <f t="shared" si="70"/>
        <v>25.639700000000001</v>
      </c>
      <c r="J287" s="85">
        <f t="shared" si="71"/>
        <v>0</v>
      </c>
      <c r="L287" s="4" t="s">
        <v>1</v>
      </c>
      <c r="M287" s="8"/>
      <c r="N287" s="9"/>
      <c r="P287" s="2"/>
      <c r="Q287" s="2"/>
      <c r="R287" s="2"/>
      <c r="S287" s="126"/>
      <c r="T287" s="17"/>
      <c r="V287" s="7"/>
      <c r="AB287" s="34"/>
      <c r="AM287" s="50"/>
      <c r="AU287" s="5"/>
      <c r="AW287" s="5"/>
    </row>
    <row r="288" spans="1:49" x14ac:dyDescent="0.25">
      <c r="A288" s="45">
        <f>SUBTOTAL(3,$B$18:B288)</f>
        <v>271</v>
      </c>
      <c r="B288" s="12">
        <v>696244205853</v>
      </c>
      <c r="C288" s="171" t="s">
        <v>1129</v>
      </c>
      <c r="D288" s="147" t="s">
        <v>1151</v>
      </c>
      <c r="E288" s="156">
        <v>300</v>
      </c>
      <c r="F288" s="159"/>
      <c r="G288" s="158">
        <v>548.76</v>
      </c>
      <c r="H288" s="158">
        <f t="shared" ref="H288:H293" si="72">(ROUND(G288*(1-$E$5)*(1-$G$5)*(1-$H$5),2)*F288)</f>
        <v>0</v>
      </c>
      <c r="I288" s="102">
        <f t="shared" si="70"/>
        <v>620.09879999999998</v>
      </c>
      <c r="J288" s="85">
        <f t="shared" si="71"/>
        <v>0</v>
      </c>
      <c r="K288" s="58">
        <v>40</v>
      </c>
      <c r="L288" s="174">
        <v>46291</v>
      </c>
      <c r="AW288" s="5"/>
    </row>
    <row r="289" spans="1:49" x14ac:dyDescent="0.25">
      <c r="A289" s="45">
        <f>SUBTOTAL(3,$B$18:B289)</f>
        <v>272</v>
      </c>
      <c r="B289" s="12">
        <v>696244205877</v>
      </c>
      <c r="C289" s="171" t="s">
        <v>1130</v>
      </c>
      <c r="D289" s="147" t="s">
        <v>1152</v>
      </c>
      <c r="E289" s="156">
        <v>40</v>
      </c>
      <c r="F289" s="159"/>
      <c r="G289" s="158">
        <v>91.45</v>
      </c>
      <c r="H289" s="158">
        <f t="shared" si="72"/>
        <v>0</v>
      </c>
      <c r="I289" s="102">
        <f t="shared" si="70"/>
        <v>103.33850000000001</v>
      </c>
      <c r="J289" s="85">
        <f t="shared" si="71"/>
        <v>0</v>
      </c>
      <c r="K289" s="58">
        <v>40</v>
      </c>
      <c r="L289" s="174">
        <v>46291</v>
      </c>
      <c r="AW289" s="5"/>
    </row>
    <row r="290" spans="1:49" x14ac:dyDescent="0.25">
      <c r="A290" s="45">
        <f>SUBTOTAL(3,$B$18:B290)</f>
        <v>273</v>
      </c>
      <c r="B290" s="12">
        <v>696244205884</v>
      </c>
      <c r="C290" s="171" t="s">
        <v>1251</v>
      </c>
      <c r="D290" s="147" t="s">
        <v>1252</v>
      </c>
      <c r="E290" s="156">
        <v>8</v>
      </c>
      <c r="F290" s="159"/>
      <c r="G290" s="158">
        <v>20.71</v>
      </c>
      <c r="H290" s="158">
        <f t="shared" si="72"/>
        <v>0</v>
      </c>
      <c r="I290" s="102">
        <f t="shared" si="70"/>
        <v>23.4023</v>
      </c>
      <c r="J290" s="85">
        <f t="shared" si="71"/>
        <v>0</v>
      </c>
      <c r="L290" s="174">
        <v>46291</v>
      </c>
      <c r="AW290" s="5"/>
    </row>
    <row r="291" spans="1:49" x14ac:dyDescent="0.25">
      <c r="A291" s="45">
        <f>SUBTOTAL(3,$B$18:B291)</f>
        <v>274</v>
      </c>
      <c r="B291" s="12">
        <v>696244204085</v>
      </c>
      <c r="C291" s="171" t="s">
        <v>1131</v>
      </c>
      <c r="D291" s="147" t="s">
        <v>1153</v>
      </c>
      <c r="E291" s="156">
        <v>300</v>
      </c>
      <c r="F291" s="159"/>
      <c r="G291" s="158">
        <v>716.92</v>
      </c>
      <c r="H291" s="158">
        <f t="shared" si="72"/>
        <v>0</v>
      </c>
      <c r="I291" s="102">
        <f t="shared" si="70"/>
        <v>810.11959999999999</v>
      </c>
      <c r="J291" s="85">
        <f t="shared" si="71"/>
        <v>0</v>
      </c>
      <c r="K291" s="58">
        <v>40</v>
      </c>
      <c r="L291" s="174">
        <v>46291</v>
      </c>
      <c r="AW291" s="5"/>
    </row>
    <row r="292" spans="1:49" x14ac:dyDescent="0.25">
      <c r="A292" s="45">
        <f>SUBTOTAL(3,$B$18:B292)</f>
        <v>275</v>
      </c>
      <c r="B292" s="12">
        <v>696244204108</v>
      </c>
      <c r="C292" s="171" t="s">
        <v>1132</v>
      </c>
      <c r="D292" s="147" t="s">
        <v>1154</v>
      </c>
      <c r="E292" s="156">
        <v>40</v>
      </c>
      <c r="F292" s="159"/>
      <c r="G292" s="158">
        <v>119.49</v>
      </c>
      <c r="H292" s="158">
        <f t="shared" si="72"/>
        <v>0</v>
      </c>
      <c r="I292" s="102">
        <f t="shared" si="70"/>
        <v>135.02369999999999</v>
      </c>
      <c r="J292" s="85">
        <f t="shared" si="71"/>
        <v>0</v>
      </c>
      <c r="K292" s="58">
        <v>40</v>
      </c>
      <c r="L292" s="174">
        <v>46291</v>
      </c>
      <c r="AW292" s="5"/>
    </row>
    <row r="293" spans="1:49" x14ac:dyDescent="0.25">
      <c r="A293" s="45">
        <f>SUBTOTAL(3,$B$18:B293)</f>
        <v>276</v>
      </c>
      <c r="B293" s="12">
        <v>696244204115</v>
      </c>
      <c r="C293" s="171" t="s">
        <v>1253</v>
      </c>
      <c r="D293" s="147" t="s">
        <v>1254</v>
      </c>
      <c r="E293" s="156">
        <v>8</v>
      </c>
      <c r="F293" s="159"/>
      <c r="G293" s="158">
        <v>27.27</v>
      </c>
      <c r="H293" s="158">
        <f t="shared" si="72"/>
        <v>0</v>
      </c>
      <c r="I293" s="102">
        <f t="shared" si="70"/>
        <v>30.815100000000001</v>
      </c>
      <c r="J293" s="85">
        <f t="shared" si="71"/>
        <v>0</v>
      </c>
      <c r="L293" s="174">
        <v>46291</v>
      </c>
      <c r="AW293" s="5"/>
    </row>
    <row r="294" spans="1:49" ht="13.15" customHeight="1" x14ac:dyDescent="0.2">
      <c r="A294" s="45">
        <f>SUBTOTAL(3,$B$18:B294)</f>
        <v>277</v>
      </c>
      <c r="B294" s="12">
        <v>696244204948</v>
      </c>
      <c r="C294" s="171" t="s">
        <v>561</v>
      </c>
      <c r="D294" s="1" t="s">
        <v>801</v>
      </c>
      <c r="E294" s="18">
        <v>300</v>
      </c>
      <c r="F294" s="41"/>
      <c r="G294" s="162">
        <v>1666.67</v>
      </c>
      <c r="H294" s="5">
        <f t="shared" si="62"/>
        <v>0</v>
      </c>
      <c r="I294" s="102">
        <f t="shared" si="70"/>
        <v>1883.3371000000002</v>
      </c>
      <c r="J294" s="85">
        <f t="shared" si="71"/>
        <v>0</v>
      </c>
      <c r="K294" s="58">
        <v>40</v>
      </c>
      <c r="L294" s="4" t="s">
        <v>1</v>
      </c>
      <c r="M294" s="42">
        <v>31.310000000000002</v>
      </c>
      <c r="N294" s="9">
        <v>29.799000000000003</v>
      </c>
      <c r="O294" s="2">
        <v>9.9600000000000009</v>
      </c>
      <c r="P294" s="2">
        <v>1.43</v>
      </c>
      <c r="Q294" s="2">
        <v>0</v>
      </c>
      <c r="R294" s="2">
        <v>0</v>
      </c>
      <c r="S294" s="126">
        <v>29.880000000000003</v>
      </c>
      <c r="T294" s="7" t="s">
        <v>78</v>
      </c>
      <c r="U294" s="1"/>
      <c r="W294" s="31">
        <v>36</v>
      </c>
      <c r="Y294" s="1" t="s">
        <v>329</v>
      </c>
      <c r="Z294" s="4" t="s">
        <v>431</v>
      </c>
      <c r="AA294" s="4" t="s">
        <v>436</v>
      </c>
      <c r="AB294" s="34" t="s">
        <v>492</v>
      </c>
      <c r="AC294" s="7" t="s">
        <v>581</v>
      </c>
      <c r="AD294" s="1">
        <v>11.25</v>
      </c>
      <c r="AE294" s="1">
        <v>11.25</v>
      </c>
      <c r="AF294" s="1">
        <v>7.5</v>
      </c>
      <c r="AJ294" s="1">
        <v>47</v>
      </c>
      <c r="AK294" s="1">
        <v>36</v>
      </c>
      <c r="AM294" s="50">
        <f>M294*W294</f>
        <v>1127.1600000000001</v>
      </c>
      <c r="AN294" s="46">
        <v>4</v>
      </c>
      <c r="AO294" s="1">
        <v>0.315</v>
      </c>
      <c r="AP294" s="47">
        <v>0.20699999999999999</v>
      </c>
      <c r="AQ294" s="1">
        <v>0.69899999999999995</v>
      </c>
      <c r="AU294" s="5"/>
      <c r="AW294" s="5"/>
    </row>
    <row r="295" spans="1:49" ht="14.45" customHeight="1" x14ac:dyDescent="0.2">
      <c r="A295" s="45">
        <f>SUBTOTAL(3,$B$18:B295)</f>
        <v>278</v>
      </c>
      <c r="B295" s="12">
        <v>696244204962</v>
      </c>
      <c r="C295" s="171" t="s">
        <v>562</v>
      </c>
      <c r="D295" s="1" t="s">
        <v>802</v>
      </c>
      <c r="E295" s="18">
        <v>40</v>
      </c>
      <c r="F295" s="41"/>
      <c r="G295" s="162">
        <v>275.08</v>
      </c>
      <c r="H295" s="5">
        <f t="shared" si="62"/>
        <v>0</v>
      </c>
      <c r="I295" s="102">
        <f t="shared" si="70"/>
        <v>310.84039999999999</v>
      </c>
      <c r="J295" s="85">
        <f t="shared" si="71"/>
        <v>0</v>
      </c>
      <c r="K295" s="58">
        <v>40</v>
      </c>
      <c r="L295" s="4" t="s">
        <v>1</v>
      </c>
      <c r="M295" s="42">
        <v>4.2525000000000004</v>
      </c>
      <c r="N295" s="9">
        <v>3.9732000000000003</v>
      </c>
      <c r="O295" s="2">
        <v>9.9600000000000009</v>
      </c>
      <c r="P295" s="2">
        <v>0.158</v>
      </c>
      <c r="Q295" s="2">
        <v>0.38600000000000001</v>
      </c>
      <c r="R295" s="2">
        <v>1.4E-2</v>
      </c>
      <c r="S295" s="126">
        <v>3.9980000000000002</v>
      </c>
      <c r="T295" s="17" t="s">
        <v>148</v>
      </c>
      <c r="U295" s="1">
        <v>4</v>
      </c>
      <c r="V295" s="7" t="s">
        <v>339</v>
      </c>
      <c r="W295" s="31">
        <v>256</v>
      </c>
      <c r="X295" s="31">
        <v>64</v>
      </c>
      <c r="Y295" s="1" t="s">
        <v>334</v>
      </c>
      <c r="Z295" s="4" t="s">
        <v>431</v>
      </c>
      <c r="AA295" s="4" t="s">
        <v>436</v>
      </c>
      <c r="AB295" s="34" t="s">
        <v>492</v>
      </c>
      <c r="AC295" s="7" t="s">
        <v>581</v>
      </c>
      <c r="AD295" s="1">
        <v>2.5</v>
      </c>
      <c r="AE295" s="1">
        <v>3.5</v>
      </c>
      <c r="AF295" s="1">
        <v>9.75</v>
      </c>
      <c r="AG295" s="1">
        <v>10</v>
      </c>
      <c r="AH295" s="1">
        <v>7.375</v>
      </c>
      <c r="AI295" s="1">
        <v>5.5</v>
      </c>
      <c r="AJ295" s="1">
        <v>47</v>
      </c>
      <c r="AK295" s="1">
        <v>36</v>
      </c>
      <c r="AM295" s="50">
        <f>M295*W295</f>
        <v>1088.6400000000001</v>
      </c>
      <c r="AN295" s="46">
        <v>4</v>
      </c>
      <c r="AO295" s="1">
        <v>0.315</v>
      </c>
      <c r="AP295" s="47">
        <v>0.20699999999999999</v>
      </c>
      <c r="AQ295" s="1">
        <v>0.69899999999999995</v>
      </c>
      <c r="AU295" s="5"/>
      <c r="AW295" s="5"/>
    </row>
    <row r="296" spans="1:49" ht="14.45" customHeight="1" x14ac:dyDescent="0.2">
      <c r="A296" s="45">
        <f>SUBTOTAL(3,$B$18:B296)</f>
        <v>279</v>
      </c>
      <c r="B296" s="12">
        <v>696244204979</v>
      </c>
      <c r="C296" s="171" t="s">
        <v>1255</v>
      </c>
      <c r="D296" s="1" t="s">
        <v>1256</v>
      </c>
      <c r="E296" s="11">
        <v>4</v>
      </c>
      <c r="F296" s="41"/>
      <c r="G296" s="162">
        <v>34.56</v>
      </c>
      <c r="H296" s="5">
        <f t="shared" si="62"/>
        <v>0</v>
      </c>
      <c r="I296" s="102">
        <f t="shared" si="70"/>
        <v>39.052800000000005</v>
      </c>
      <c r="J296" s="85">
        <f t="shared" si="71"/>
        <v>0</v>
      </c>
      <c r="L296" s="4" t="s">
        <v>1</v>
      </c>
      <c r="M296" s="42"/>
      <c r="N296" s="9"/>
      <c r="P296" s="2"/>
      <c r="Q296" s="2"/>
      <c r="R296" s="2"/>
      <c r="S296" s="126"/>
      <c r="T296" s="17"/>
      <c r="U296" s="1"/>
      <c r="V296" s="7"/>
      <c r="AB296" s="34"/>
      <c r="AM296" s="50"/>
      <c r="AU296" s="5"/>
      <c r="AW296" s="5"/>
    </row>
    <row r="297" spans="1:49" s="69" customFormat="1" ht="13.15" customHeight="1" x14ac:dyDescent="0.2">
      <c r="A297" s="45">
        <f>SUBTOTAL(3,$B$18:B297)</f>
        <v>280</v>
      </c>
      <c r="B297" s="66" t="s">
        <v>823</v>
      </c>
      <c r="C297" s="67"/>
      <c r="D297" s="67"/>
      <c r="E297" s="152"/>
      <c r="F297" s="67"/>
      <c r="G297" s="68"/>
      <c r="H297" s="68"/>
      <c r="I297" s="110"/>
      <c r="J297" s="92"/>
      <c r="K297" s="142"/>
      <c r="L297" s="57"/>
      <c r="M297" s="57"/>
      <c r="N297" s="57"/>
      <c r="O297" s="57"/>
      <c r="P297" s="57"/>
      <c r="Q297" s="57"/>
      <c r="R297" s="57"/>
      <c r="S297" s="129"/>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V297" s="1"/>
      <c r="AW297" s="5"/>
    </row>
    <row r="298" spans="1:49" s="69" customFormat="1" ht="12.75" x14ac:dyDescent="0.2">
      <c r="A298" s="45">
        <f>SUBTOTAL(3,$B$18:B298)</f>
        <v>281</v>
      </c>
      <c r="B298" s="70">
        <v>696244700983</v>
      </c>
      <c r="C298" s="69" t="s">
        <v>824</v>
      </c>
      <c r="D298" s="69" t="s">
        <v>825</v>
      </c>
      <c r="E298" s="153">
        <v>500</v>
      </c>
      <c r="F298" s="71"/>
      <c r="G298" s="162">
        <v>196.57</v>
      </c>
      <c r="H298" s="5">
        <f t="shared" ref="H298:H319" si="73">(ROUND(G298*(1-$E$5)*(1-$G$5)*(1-$H$5),2)*F298)</f>
        <v>0</v>
      </c>
      <c r="I298" s="102">
        <f t="shared" ref="I298:I319" si="74">(G298*$E$15)+G298</f>
        <v>222.1241</v>
      </c>
      <c r="J298" s="85">
        <f t="shared" ref="J298:J319" si="75">H298+(H298*$E$15)</f>
        <v>0</v>
      </c>
      <c r="K298" s="58">
        <v>25</v>
      </c>
      <c r="L298" s="4" t="s">
        <v>1</v>
      </c>
      <c r="M298" s="8">
        <f t="shared" ref="M298:M309" si="76">P298/100*F298+S298</f>
        <v>15.2</v>
      </c>
      <c r="N298" s="9">
        <v>16.600000000000001</v>
      </c>
      <c r="O298" s="73">
        <v>3.04</v>
      </c>
      <c r="P298" s="74">
        <v>1.43</v>
      </c>
      <c r="Q298" s="74">
        <v>0</v>
      </c>
      <c r="R298" s="74">
        <v>0</v>
      </c>
      <c r="S298" s="126">
        <f t="shared" ref="S298:S309" si="77">O298/100*E298+R298</f>
        <v>15.2</v>
      </c>
      <c r="T298" s="75" t="s">
        <v>78</v>
      </c>
      <c r="U298" s="76"/>
      <c r="W298" s="77">
        <v>36</v>
      </c>
      <c r="X298" s="72"/>
      <c r="Y298" s="69" t="s">
        <v>329</v>
      </c>
      <c r="Z298" s="72" t="s">
        <v>430</v>
      </c>
      <c r="AA298" s="72" t="s">
        <v>436</v>
      </c>
      <c r="AB298" s="78" t="s">
        <v>503</v>
      </c>
      <c r="AC298" s="75">
        <v>25</v>
      </c>
      <c r="AG298" s="75"/>
      <c r="AV298" s="1"/>
      <c r="AW298" s="5"/>
    </row>
    <row r="299" spans="1:49" s="69" customFormat="1" ht="12.75" x14ac:dyDescent="0.2">
      <c r="A299" s="45">
        <f>SUBTOTAL(3,$B$18:B299)</f>
        <v>282</v>
      </c>
      <c r="B299" s="70">
        <v>696244701003</v>
      </c>
      <c r="C299" s="69" t="s">
        <v>826</v>
      </c>
      <c r="D299" s="69" t="s">
        <v>827</v>
      </c>
      <c r="E299" s="153">
        <v>40</v>
      </c>
      <c r="F299" s="71"/>
      <c r="G299" s="162">
        <v>19.96</v>
      </c>
      <c r="H299" s="5">
        <f t="shared" si="73"/>
        <v>0</v>
      </c>
      <c r="I299" s="102">
        <f t="shared" si="74"/>
        <v>22.5548</v>
      </c>
      <c r="J299" s="85">
        <f t="shared" si="75"/>
        <v>0</v>
      </c>
      <c r="K299" s="58">
        <v>25</v>
      </c>
      <c r="L299" s="4" t="s">
        <v>1</v>
      </c>
      <c r="M299" s="8">
        <f t="shared" si="76"/>
        <v>1.216</v>
      </c>
      <c r="N299" s="9"/>
      <c r="O299" s="73">
        <v>3.04</v>
      </c>
      <c r="P299" s="74"/>
      <c r="Q299" s="74"/>
      <c r="R299" s="74"/>
      <c r="S299" s="126">
        <f t="shared" si="77"/>
        <v>1.216</v>
      </c>
      <c r="T299" s="75"/>
      <c r="U299" s="76"/>
      <c r="W299" s="77"/>
      <c r="X299" s="72"/>
      <c r="Z299" s="72"/>
      <c r="AA299" s="72" t="s">
        <v>436</v>
      </c>
      <c r="AB299" s="78" t="s">
        <v>503</v>
      </c>
      <c r="AC299" s="75">
        <v>25</v>
      </c>
      <c r="AG299" s="75"/>
      <c r="AV299" s="1"/>
      <c r="AW299" s="5"/>
    </row>
    <row r="300" spans="1:49" s="69" customFormat="1" ht="12.75" x14ac:dyDescent="0.2">
      <c r="A300" s="45">
        <f>SUBTOTAL(3,$B$18:B300)</f>
        <v>283</v>
      </c>
      <c r="B300" s="70">
        <v>696244701041</v>
      </c>
      <c r="C300" s="69" t="s">
        <v>828</v>
      </c>
      <c r="D300" s="69" t="s">
        <v>829</v>
      </c>
      <c r="E300" s="153">
        <v>500</v>
      </c>
      <c r="F300" s="71"/>
      <c r="G300" s="162">
        <v>257.11</v>
      </c>
      <c r="H300" s="5">
        <f t="shared" si="73"/>
        <v>0</v>
      </c>
      <c r="I300" s="102">
        <f t="shared" si="74"/>
        <v>290.53430000000003</v>
      </c>
      <c r="J300" s="85">
        <f t="shared" si="75"/>
        <v>0</v>
      </c>
      <c r="K300" s="58">
        <v>25</v>
      </c>
      <c r="L300" s="4" t="s">
        <v>1</v>
      </c>
      <c r="M300" s="8">
        <f t="shared" si="76"/>
        <v>18.399999999999999</v>
      </c>
      <c r="N300" s="9">
        <v>19.8</v>
      </c>
      <c r="O300" s="73">
        <v>3.68</v>
      </c>
      <c r="P300" s="74">
        <v>1.43</v>
      </c>
      <c r="Q300" s="74">
        <v>0</v>
      </c>
      <c r="R300" s="74">
        <v>0</v>
      </c>
      <c r="S300" s="126">
        <f t="shared" si="77"/>
        <v>18.399999999999999</v>
      </c>
      <c r="T300" s="75" t="s">
        <v>78</v>
      </c>
      <c r="U300" s="76"/>
      <c r="W300" s="77">
        <v>36</v>
      </c>
      <c r="X300" s="72"/>
      <c r="Y300" s="69" t="s">
        <v>329</v>
      </c>
      <c r="Z300" s="72" t="s">
        <v>430</v>
      </c>
      <c r="AA300" s="72" t="s">
        <v>436</v>
      </c>
      <c r="AB300" s="78" t="s">
        <v>468</v>
      </c>
      <c r="AC300" s="75">
        <v>25</v>
      </c>
      <c r="AG300" s="75"/>
      <c r="AV300" s="1"/>
      <c r="AW300" s="5"/>
    </row>
    <row r="301" spans="1:49" s="69" customFormat="1" ht="12.75" x14ac:dyDescent="0.2">
      <c r="A301" s="45">
        <f>SUBTOTAL(3,$B$18:B301)</f>
        <v>284</v>
      </c>
      <c r="B301" s="70">
        <v>696244701065</v>
      </c>
      <c r="C301" s="69" t="s">
        <v>830</v>
      </c>
      <c r="D301" s="69" t="s">
        <v>831</v>
      </c>
      <c r="E301" s="153">
        <v>40</v>
      </c>
      <c r="F301" s="71"/>
      <c r="G301" s="162">
        <v>26.6</v>
      </c>
      <c r="H301" s="5">
        <f t="shared" si="73"/>
        <v>0</v>
      </c>
      <c r="I301" s="102">
        <f t="shared" si="74"/>
        <v>30.058</v>
      </c>
      <c r="J301" s="85">
        <f t="shared" si="75"/>
        <v>0</v>
      </c>
      <c r="K301" s="58">
        <v>25</v>
      </c>
      <c r="L301" s="4" t="s">
        <v>1</v>
      </c>
      <c r="M301" s="8">
        <f t="shared" si="76"/>
        <v>1.472</v>
      </c>
      <c r="N301" s="9"/>
      <c r="O301" s="73">
        <v>3.68</v>
      </c>
      <c r="P301" s="74"/>
      <c r="Q301" s="74"/>
      <c r="R301" s="74"/>
      <c r="S301" s="126">
        <f t="shared" si="77"/>
        <v>1.472</v>
      </c>
      <c r="T301" s="75"/>
      <c r="U301" s="76"/>
      <c r="W301" s="77"/>
      <c r="X301" s="72"/>
      <c r="Z301" s="72"/>
      <c r="AA301" s="72" t="s">
        <v>436</v>
      </c>
      <c r="AB301" s="78" t="s">
        <v>468</v>
      </c>
      <c r="AC301" s="75">
        <v>25</v>
      </c>
      <c r="AG301" s="75"/>
      <c r="AV301" s="1"/>
      <c r="AW301" s="5"/>
    </row>
    <row r="302" spans="1:49" s="69" customFormat="1" ht="12.75" x14ac:dyDescent="0.2">
      <c r="A302" s="45">
        <f>SUBTOTAL(3,$B$18:B302)</f>
        <v>285</v>
      </c>
      <c r="B302" s="70">
        <v>696244701102</v>
      </c>
      <c r="C302" s="69" t="s">
        <v>832</v>
      </c>
      <c r="D302" s="69" t="s">
        <v>833</v>
      </c>
      <c r="E302" s="153">
        <v>300</v>
      </c>
      <c r="F302" s="71"/>
      <c r="G302" s="162">
        <v>214.08</v>
      </c>
      <c r="H302" s="5">
        <f t="shared" si="73"/>
        <v>0</v>
      </c>
      <c r="I302" s="102">
        <f t="shared" si="74"/>
        <v>241.91040000000001</v>
      </c>
      <c r="J302" s="85">
        <f t="shared" si="75"/>
        <v>0</v>
      </c>
      <c r="K302" s="58">
        <v>25</v>
      </c>
      <c r="L302" s="4" t="s">
        <v>1</v>
      </c>
      <c r="M302" s="8">
        <f t="shared" si="76"/>
        <v>13.016400000000001</v>
      </c>
      <c r="N302" s="9">
        <v>13</v>
      </c>
      <c r="O302" s="73">
        <v>4.3388</v>
      </c>
      <c r="P302" s="74">
        <v>1.43</v>
      </c>
      <c r="Q302" s="74">
        <v>0</v>
      </c>
      <c r="R302" s="74">
        <v>0</v>
      </c>
      <c r="S302" s="126">
        <f t="shared" si="77"/>
        <v>13.016400000000001</v>
      </c>
      <c r="T302" s="75" t="s">
        <v>78</v>
      </c>
      <c r="U302" s="76"/>
      <c r="W302" s="77">
        <v>36</v>
      </c>
      <c r="X302" s="72"/>
      <c r="Y302" s="69" t="s">
        <v>329</v>
      </c>
      <c r="Z302" s="72" t="s">
        <v>430</v>
      </c>
      <c r="AA302" s="72" t="s">
        <v>436</v>
      </c>
      <c r="AB302" s="78" t="s">
        <v>469</v>
      </c>
      <c r="AC302" s="75">
        <v>25</v>
      </c>
      <c r="AG302" s="75"/>
      <c r="AV302" s="1"/>
      <c r="AW302" s="5"/>
    </row>
    <row r="303" spans="1:49" s="69" customFormat="1" ht="12.75" x14ac:dyDescent="0.2">
      <c r="A303" s="45">
        <f>SUBTOTAL(3,$B$18:B303)</f>
        <v>286</v>
      </c>
      <c r="B303" s="70">
        <v>696244701126</v>
      </c>
      <c r="C303" s="69" t="s">
        <v>834</v>
      </c>
      <c r="D303" s="69" t="s">
        <v>835</v>
      </c>
      <c r="E303" s="153">
        <v>40</v>
      </c>
      <c r="F303" s="71"/>
      <c r="G303" s="162">
        <v>36.130000000000003</v>
      </c>
      <c r="H303" s="5">
        <f t="shared" si="73"/>
        <v>0</v>
      </c>
      <c r="I303" s="102">
        <f t="shared" si="74"/>
        <v>40.826900000000002</v>
      </c>
      <c r="J303" s="85">
        <f t="shared" si="75"/>
        <v>0</v>
      </c>
      <c r="K303" s="58">
        <v>25</v>
      </c>
      <c r="L303" s="4" t="s">
        <v>1</v>
      </c>
      <c r="M303" s="8">
        <f t="shared" si="76"/>
        <v>1.7355200000000002</v>
      </c>
      <c r="N303" s="9"/>
      <c r="O303" s="73">
        <v>4.3388</v>
      </c>
      <c r="P303" s="74"/>
      <c r="Q303" s="74"/>
      <c r="R303" s="74"/>
      <c r="S303" s="126">
        <f t="shared" si="77"/>
        <v>1.7355200000000002</v>
      </c>
      <c r="T303" s="75"/>
      <c r="U303" s="76"/>
      <c r="W303" s="77"/>
      <c r="X303" s="72"/>
      <c r="Z303" s="72"/>
      <c r="AA303" s="72" t="s">
        <v>436</v>
      </c>
      <c r="AB303" s="78" t="s">
        <v>469</v>
      </c>
      <c r="AC303" s="75">
        <v>25</v>
      </c>
      <c r="AG303" s="75"/>
      <c r="AV303" s="1"/>
      <c r="AW303" s="5"/>
    </row>
    <row r="304" spans="1:49" s="69" customFormat="1" ht="12.75" x14ac:dyDescent="0.2">
      <c r="A304" s="45">
        <f>SUBTOTAL(3,$B$18:B304)</f>
        <v>287</v>
      </c>
      <c r="B304" s="70">
        <v>696244701522</v>
      </c>
      <c r="C304" s="69" t="s">
        <v>836</v>
      </c>
      <c r="D304" s="69" t="s">
        <v>837</v>
      </c>
      <c r="E304" s="153">
        <v>300</v>
      </c>
      <c r="F304" s="71"/>
      <c r="G304" s="162">
        <v>269.67</v>
      </c>
      <c r="H304" s="5">
        <f t="shared" si="73"/>
        <v>0</v>
      </c>
      <c r="I304" s="102">
        <f t="shared" si="74"/>
        <v>304.72710000000001</v>
      </c>
      <c r="J304" s="85">
        <f t="shared" si="75"/>
        <v>0</v>
      </c>
      <c r="K304" s="58">
        <v>25</v>
      </c>
      <c r="L304" s="4" t="s">
        <v>1</v>
      </c>
      <c r="M304" s="8">
        <f t="shared" si="76"/>
        <v>14.995799999999999</v>
      </c>
      <c r="N304" s="9">
        <v>15</v>
      </c>
      <c r="O304" s="73">
        <v>4.9985999999999997</v>
      </c>
      <c r="P304" s="74">
        <v>1.43</v>
      </c>
      <c r="Q304" s="74">
        <v>0</v>
      </c>
      <c r="R304" s="74">
        <v>0</v>
      </c>
      <c r="S304" s="126">
        <f t="shared" si="77"/>
        <v>14.995799999999999</v>
      </c>
      <c r="T304" s="75" t="s">
        <v>78</v>
      </c>
      <c r="U304" s="76"/>
      <c r="W304" s="77">
        <v>36</v>
      </c>
      <c r="X304" s="72"/>
      <c r="Y304" s="69" t="s">
        <v>329</v>
      </c>
      <c r="Z304" s="72" t="s">
        <v>430</v>
      </c>
      <c r="AA304" s="72" t="s">
        <v>436</v>
      </c>
      <c r="AB304" s="78" t="s">
        <v>470</v>
      </c>
      <c r="AC304" s="75">
        <v>25</v>
      </c>
      <c r="AG304" s="75"/>
      <c r="AV304" s="1"/>
      <c r="AW304" s="5"/>
    </row>
    <row r="305" spans="1:49" s="69" customFormat="1" ht="12.75" x14ac:dyDescent="0.2">
      <c r="A305" s="45">
        <f>SUBTOTAL(3,$B$18:B305)</f>
        <v>288</v>
      </c>
      <c r="B305" s="70">
        <v>696244701546</v>
      </c>
      <c r="C305" s="69" t="s">
        <v>838</v>
      </c>
      <c r="D305" s="69" t="s">
        <v>839</v>
      </c>
      <c r="E305" s="153">
        <v>40</v>
      </c>
      <c r="F305" s="71"/>
      <c r="G305" s="162">
        <v>46.29</v>
      </c>
      <c r="H305" s="5">
        <f t="shared" si="73"/>
        <v>0</v>
      </c>
      <c r="I305" s="102">
        <f t="shared" si="74"/>
        <v>52.307699999999997</v>
      </c>
      <c r="J305" s="85">
        <f t="shared" si="75"/>
        <v>0</v>
      </c>
      <c r="K305" s="58">
        <v>25</v>
      </c>
      <c r="L305" s="4" t="s">
        <v>1</v>
      </c>
      <c r="M305" s="8">
        <f t="shared" si="76"/>
        <v>1.9994399999999999</v>
      </c>
      <c r="N305" s="9"/>
      <c r="O305" s="73">
        <v>4.9985999999999997</v>
      </c>
      <c r="P305" s="74"/>
      <c r="Q305" s="74"/>
      <c r="R305" s="74"/>
      <c r="S305" s="126">
        <f t="shared" si="77"/>
        <v>1.9994399999999999</v>
      </c>
      <c r="T305" s="75"/>
      <c r="U305" s="76"/>
      <c r="W305" s="77"/>
      <c r="X305" s="72"/>
      <c r="Z305" s="72"/>
      <c r="AA305" s="72" t="s">
        <v>436</v>
      </c>
      <c r="AB305" s="78" t="s">
        <v>470</v>
      </c>
      <c r="AC305" s="75">
        <v>25</v>
      </c>
      <c r="AG305" s="75"/>
      <c r="AV305" s="1"/>
      <c r="AW305" s="5"/>
    </row>
    <row r="306" spans="1:49" s="69" customFormat="1" ht="12.75" x14ac:dyDescent="0.2">
      <c r="A306" s="45">
        <f>SUBTOTAL(3,$B$18:B306)</f>
        <v>289</v>
      </c>
      <c r="B306" s="70">
        <v>696244701584</v>
      </c>
      <c r="C306" s="69" t="s">
        <v>840</v>
      </c>
      <c r="D306" s="69" t="s">
        <v>841</v>
      </c>
      <c r="E306" s="153">
        <v>300</v>
      </c>
      <c r="F306" s="71"/>
      <c r="G306" s="162">
        <v>323.39</v>
      </c>
      <c r="H306" s="5">
        <f t="shared" si="73"/>
        <v>0</v>
      </c>
      <c r="I306" s="102">
        <f t="shared" si="74"/>
        <v>365.4307</v>
      </c>
      <c r="J306" s="85">
        <f t="shared" si="75"/>
        <v>0</v>
      </c>
      <c r="K306" s="58">
        <v>25</v>
      </c>
      <c r="L306" s="4" t="s">
        <v>1</v>
      </c>
      <c r="M306" s="8">
        <f t="shared" si="76"/>
        <v>17.04</v>
      </c>
      <c r="N306" s="9">
        <v>18.5</v>
      </c>
      <c r="O306" s="73">
        <v>5.68</v>
      </c>
      <c r="P306" s="74">
        <v>1.43</v>
      </c>
      <c r="Q306" s="74">
        <v>0</v>
      </c>
      <c r="R306" s="74">
        <v>0</v>
      </c>
      <c r="S306" s="126">
        <f t="shared" si="77"/>
        <v>17.04</v>
      </c>
      <c r="T306" s="75" t="s">
        <v>78</v>
      </c>
      <c r="U306" s="76"/>
      <c r="W306" s="77">
        <v>36</v>
      </c>
      <c r="X306" s="72"/>
      <c r="Y306" s="69" t="s">
        <v>329</v>
      </c>
      <c r="Z306" s="72" t="s">
        <v>430</v>
      </c>
      <c r="AA306" s="72" t="s">
        <v>436</v>
      </c>
      <c r="AB306" s="78" t="s">
        <v>471</v>
      </c>
      <c r="AC306" s="75">
        <v>25</v>
      </c>
      <c r="AG306" s="75"/>
      <c r="AV306" s="1"/>
      <c r="AW306" s="5"/>
    </row>
    <row r="307" spans="1:49" s="69" customFormat="1" ht="12.75" x14ac:dyDescent="0.2">
      <c r="A307" s="45">
        <f>SUBTOTAL(3,$B$18:B307)</f>
        <v>290</v>
      </c>
      <c r="B307" s="70">
        <v>696244701607</v>
      </c>
      <c r="C307" s="69" t="s">
        <v>842</v>
      </c>
      <c r="D307" s="69" t="s">
        <v>843</v>
      </c>
      <c r="E307" s="153">
        <v>40</v>
      </c>
      <c r="F307" s="71"/>
      <c r="G307" s="162">
        <v>56.26</v>
      </c>
      <c r="H307" s="5">
        <f t="shared" si="73"/>
        <v>0</v>
      </c>
      <c r="I307" s="102">
        <f t="shared" si="74"/>
        <v>63.573799999999999</v>
      </c>
      <c r="J307" s="85">
        <f t="shared" si="75"/>
        <v>0</v>
      </c>
      <c r="K307" s="58">
        <v>25</v>
      </c>
      <c r="L307" s="4" t="s">
        <v>1</v>
      </c>
      <c r="M307" s="8">
        <f t="shared" si="76"/>
        <v>2.2719999999999998</v>
      </c>
      <c r="N307" s="9"/>
      <c r="O307" s="73">
        <v>5.68</v>
      </c>
      <c r="P307" s="74"/>
      <c r="Q307" s="74"/>
      <c r="R307" s="74"/>
      <c r="S307" s="126">
        <f t="shared" si="77"/>
        <v>2.2719999999999998</v>
      </c>
      <c r="T307" s="75"/>
      <c r="U307" s="76"/>
      <c r="W307" s="77"/>
      <c r="X307" s="72"/>
      <c r="Z307" s="72"/>
      <c r="AA307" s="72" t="s">
        <v>436</v>
      </c>
      <c r="AB307" s="78" t="s">
        <v>471</v>
      </c>
      <c r="AC307" s="75">
        <v>25</v>
      </c>
      <c r="AG307" s="75"/>
      <c r="AV307" s="1"/>
      <c r="AW307" s="5"/>
    </row>
    <row r="308" spans="1:49" s="69" customFormat="1" ht="12.75" x14ac:dyDescent="0.2">
      <c r="A308" s="45">
        <f>SUBTOTAL(3,$B$18:B308)</f>
        <v>291</v>
      </c>
      <c r="B308" s="70">
        <v>696244701164</v>
      </c>
      <c r="C308" s="69" t="s">
        <v>844</v>
      </c>
      <c r="D308" s="69" t="s">
        <v>845</v>
      </c>
      <c r="E308" s="153">
        <v>300</v>
      </c>
      <c r="F308" s="71"/>
      <c r="G308" s="162">
        <v>380.29</v>
      </c>
      <c r="H308" s="5">
        <f t="shared" si="73"/>
        <v>0</v>
      </c>
      <c r="I308" s="102">
        <f t="shared" si="74"/>
        <v>429.72770000000003</v>
      </c>
      <c r="J308" s="85">
        <f t="shared" si="75"/>
        <v>0</v>
      </c>
      <c r="K308" s="58">
        <v>25</v>
      </c>
      <c r="L308" s="4" t="s">
        <v>1</v>
      </c>
      <c r="M308" s="8">
        <f t="shared" si="76"/>
        <v>18.834600000000002</v>
      </c>
      <c r="N308" s="9">
        <v>18.8</v>
      </c>
      <c r="O308" s="73">
        <v>6.2782</v>
      </c>
      <c r="P308" s="74">
        <v>1.43</v>
      </c>
      <c r="Q308" s="74">
        <v>0</v>
      </c>
      <c r="R308" s="74">
        <v>0</v>
      </c>
      <c r="S308" s="126">
        <f t="shared" si="77"/>
        <v>18.834600000000002</v>
      </c>
      <c r="T308" s="75" t="s">
        <v>78</v>
      </c>
      <c r="U308" s="76"/>
      <c r="W308" s="77">
        <v>36</v>
      </c>
      <c r="X308" s="72"/>
      <c r="Y308" s="69" t="s">
        <v>329</v>
      </c>
      <c r="Z308" s="72" t="s">
        <v>430</v>
      </c>
      <c r="AA308" s="72" t="s">
        <v>436</v>
      </c>
      <c r="AB308" s="75" t="s">
        <v>846</v>
      </c>
      <c r="AC308" s="75">
        <v>25</v>
      </c>
      <c r="AG308" s="75"/>
      <c r="AV308" s="1"/>
      <c r="AW308" s="5"/>
    </row>
    <row r="309" spans="1:49" s="69" customFormat="1" ht="12.75" x14ac:dyDescent="0.2">
      <c r="A309" s="45">
        <f>SUBTOTAL(3,$B$18:B309)</f>
        <v>292</v>
      </c>
      <c r="B309" s="70">
        <v>696244701188</v>
      </c>
      <c r="C309" s="69" t="s">
        <v>847</v>
      </c>
      <c r="D309" s="69" t="s">
        <v>848</v>
      </c>
      <c r="E309" s="153">
        <v>40</v>
      </c>
      <c r="F309" s="71"/>
      <c r="G309" s="162">
        <v>66.48</v>
      </c>
      <c r="H309" s="5">
        <f t="shared" si="73"/>
        <v>0</v>
      </c>
      <c r="I309" s="102">
        <f t="shared" si="74"/>
        <v>75.122399999999999</v>
      </c>
      <c r="J309" s="85">
        <f t="shared" si="75"/>
        <v>0</v>
      </c>
      <c r="K309" s="58">
        <v>25</v>
      </c>
      <c r="L309" s="4" t="s">
        <v>1</v>
      </c>
      <c r="M309" s="8">
        <f t="shared" si="76"/>
        <v>2.5112800000000002</v>
      </c>
      <c r="N309" s="9"/>
      <c r="O309" s="73">
        <v>6.2782</v>
      </c>
      <c r="P309" s="74"/>
      <c r="Q309" s="74"/>
      <c r="R309" s="74"/>
      <c r="S309" s="126">
        <f t="shared" si="77"/>
        <v>2.5112800000000002</v>
      </c>
      <c r="T309" s="75"/>
      <c r="U309" s="76"/>
      <c r="W309" s="77"/>
      <c r="X309" s="72"/>
      <c r="Z309" s="72"/>
      <c r="AA309" s="72" t="s">
        <v>436</v>
      </c>
      <c r="AB309" s="75" t="s">
        <v>846</v>
      </c>
      <c r="AC309" s="75">
        <v>25</v>
      </c>
      <c r="AG309" s="75"/>
      <c r="AV309" s="1"/>
      <c r="AW309" s="5"/>
    </row>
    <row r="310" spans="1:49" s="69" customFormat="1" ht="12.75" x14ac:dyDescent="0.2">
      <c r="A310" s="45">
        <f>SUBTOTAL(3,$B$18:B310)</f>
        <v>293</v>
      </c>
      <c r="B310" s="70">
        <v>696244700440</v>
      </c>
      <c r="C310" s="69" t="s">
        <v>849</v>
      </c>
      <c r="D310" s="69" t="s">
        <v>850</v>
      </c>
      <c r="E310" s="153">
        <v>400</v>
      </c>
      <c r="F310" s="71"/>
      <c r="G310" s="162">
        <v>345.62</v>
      </c>
      <c r="H310" s="5">
        <f t="shared" si="73"/>
        <v>0</v>
      </c>
      <c r="I310" s="102">
        <f t="shared" si="74"/>
        <v>390.55060000000003</v>
      </c>
      <c r="J310" s="85">
        <f t="shared" si="75"/>
        <v>0</v>
      </c>
      <c r="K310" s="143">
        <v>40</v>
      </c>
      <c r="L310" s="4" t="s">
        <v>1</v>
      </c>
      <c r="M310" s="8">
        <v>30.5928</v>
      </c>
      <c r="N310" s="9">
        <v>30.4</v>
      </c>
      <c r="O310" s="79">
        <v>7.2842000000000002</v>
      </c>
      <c r="P310" s="2">
        <v>1.43</v>
      </c>
      <c r="Q310" s="2">
        <v>0</v>
      </c>
      <c r="R310" s="2">
        <v>2.5999999999999999E-2</v>
      </c>
      <c r="S310" s="126">
        <v>29.136800000000001</v>
      </c>
      <c r="T310" s="7" t="s">
        <v>78</v>
      </c>
      <c r="U310" s="58"/>
      <c r="V310" s="1"/>
      <c r="W310" s="31">
        <v>36</v>
      </c>
      <c r="X310" s="4"/>
      <c r="Y310" s="1" t="s">
        <v>329</v>
      </c>
      <c r="Z310" s="4" t="s">
        <v>430</v>
      </c>
      <c r="AA310" s="4" t="s">
        <v>436</v>
      </c>
      <c r="AB310" s="7" t="s">
        <v>851</v>
      </c>
      <c r="AC310" s="80" t="s">
        <v>440</v>
      </c>
      <c r="AG310" s="75"/>
      <c r="AV310" s="1"/>
      <c r="AW310" s="5"/>
    </row>
    <row r="311" spans="1:49" s="69" customFormat="1" ht="12.75" x14ac:dyDescent="0.2">
      <c r="A311" s="45">
        <f>SUBTOTAL(3,$B$18:B311)</f>
        <v>294</v>
      </c>
      <c r="B311" s="70">
        <v>696244700464</v>
      </c>
      <c r="C311" s="69" t="s">
        <v>852</v>
      </c>
      <c r="D311" s="69" t="s">
        <v>853</v>
      </c>
      <c r="E311" s="153">
        <v>20</v>
      </c>
      <c r="F311" s="71"/>
      <c r="G311" s="162">
        <v>22.1</v>
      </c>
      <c r="H311" s="5">
        <f t="shared" si="73"/>
        <v>0</v>
      </c>
      <c r="I311" s="102">
        <f t="shared" si="74"/>
        <v>24.973000000000003</v>
      </c>
      <c r="J311" s="85">
        <f t="shared" si="75"/>
        <v>0</v>
      </c>
      <c r="K311" s="143">
        <v>40</v>
      </c>
      <c r="L311" s="4" t="s">
        <v>1</v>
      </c>
      <c r="M311" s="8">
        <v>1.8548400000000003</v>
      </c>
      <c r="N311" s="9"/>
      <c r="O311" s="79">
        <v>7.2842000000000002</v>
      </c>
      <c r="P311" s="2">
        <v>8.5999999999999993E-2</v>
      </c>
      <c r="Q311" s="2">
        <v>0.28599999999999998</v>
      </c>
      <c r="R311" s="2">
        <v>2.5999999999999999E-2</v>
      </c>
      <c r="S311" s="126">
        <v>1.4568400000000001</v>
      </c>
      <c r="T311" s="7" t="s">
        <v>81</v>
      </c>
      <c r="U311" s="58">
        <v>6</v>
      </c>
      <c r="V311" s="7" t="s">
        <v>340</v>
      </c>
      <c r="W311" s="31">
        <v>648</v>
      </c>
      <c r="X311" s="31">
        <v>108</v>
      </c>
      <c r="Y311" s="1" t="s">
        <v>333</v>
      </c>
      <c r="Z311" s="4" t="s">
        <v>433</v>
      </c>
      <c r="AA311" s="4" t="s">
        <v>436</v>
      </c>
      <c r="AB311" s="7" t="s">
        <v>851</v>
      </c>
      <c r="AC311" s="80" t="s">
        <v>440</v>
      </c>
      <c r="AG311" s="75"/>
      <c r="AV311" s="1"/>
      <c r="AW311" s="5"/>
    </row>
    <row r="312" spans="1:49" s="69" customFormat="1" ht="12.75" x14ac:dyDescent="0.2">
      <c r="A312" s="45">
        <f>SUBTOTAL(3,$B$18:B312)</f>
        <v>295</v>
      </c>
      <c r="B312" s="12">
        <v>696244700488</v>
      </c>
      <c r="C312" s="1" t="s">
        <v>890</v>
      </c>
      <c r="D312" s="1" t="s">
        <v>1052</v>
      </c>
      <c r="E312" s="18">
        <v>50</v>
      </c>
      <c r="F312" s="41"/>
      <c r="G312" s="162">
        <v>48.02</v>
      </c>
      <c r="H312" s="5">
        <f t="shared" si="73"/>
        <v>0</v>
      </c>
      <c r="I312" s="102">
        <f t="shared" si="74"/>
        <v>54.262600000000006</v>
      </c>
      <c r="J312" s="85">
        <f t="shared" si="75"/>
        <v>0</v>
      </c>
      <c r="K312" s="143">
        <v>40</v>
      </c>
      <c r="L312" s="4" t="s">
        <v>1</v>
      </c>
      <c r="M312" s="8">
        <v>4.3321000000000005</v>
      </c>
      <c r="N312" s="9"/>
      <c r="O312" s="79">
        <v>7.2842000000000002</v>
      </c>
      <c r="P312" s="2">
        <v>0.26400000000000001</v>
      </c>
      <c r="Q312" s="2">
        <v>0.4</v>
      </c>
      <c r="R312" s="2">
        <v>2.5999999999999999E-2</v>
      </c>
      <c r="S312" s="126">
        <v>3.6421000000000001</v>
      </c>
      <c r="T312" s="7" t="s">
        <v>70</v>
      </c>
      <c r="U312" s="58">
        <v>2</v>
      </c>
      <c r="V312" s="7" t="s">
        <v>342</v>
      </c>
      <c r="W312" s="31">
        <v>140</v>
      </c>
      <c r="X312" s="31">
        <v>70</v>
      </c>
      <c r="Y312" s="1" t="s">
        <v>1005</v>
      </c>
      <c r="Z312" s="4" t="s">
        <v>430</v>
      </c>
      <c r="AA312" s="4" t="s">
        <v>436</v>
      </c>
      <c r="AB312" s="7" t="s">
        <v>851</v>
      </c>
      <c r="AC312" s="80" t="s">
        <v>440</v>
      </c>
      <c r="AG312" s="75"/>
      <c r="AV312" s="1"/>
      <c r="AW312" s="5"/>
    </row>
    <row r="313" spans="1:49" s="69" customFormat="1" ht="12.75" x14ac:dyDescent="0.2">
      <c r="A313" s="45">
        <f>SUBTOTAL(3,$B$18:B313)</f>
        <v>296</v>
      </c>
      <c r="B313" s="70">
        <v>696244700563</v>
      </c>
      <c r="C313" s="69" t="s">
        <v>854</v>
      </c>
      <c r="D313" s="69" t="s">
        <v>855</v>
      </c>
      <c r="E313" s="153">
        <v>300</v>
      </c>
      <c r="F313" s="71"/>
      <c r="G313" s="162">
        <v>315.08</v>
      </c>
      <c r="H313" s="5">
        <f t="shared" si="73"/>
        <v>0</v>
      </c>
      <c r="I313" s="102">
        <f t="shared" si="74"/>
        <v>356.04039999999998</v>
      </c>
      <c r="J313" s="85">
        <f t="shared" si="75"/>
        <v>0</v>
      </c>
      <c r="K313" s="143">
        <v>40</v>
      </c>
      <c r="L313" s="4" t="s">
        <v>1</v>
      </c>
      <c r="M313" s="8">
        <v>26.120200000000001</v>
      </c>
      <c r="N313" s="9">
        <v>26.4</v>
      </c>
      <c r="O313" s="79">
        <v>8.2214000000000009</v>
      </c>
      <c r="P313" s="2">
        <v>1.43</v>
      </c>
      <c r="Q313" s="2">
        <v>0</v>
      </c>
      <c r="R313" s="2">
        <v>2.5999999999999999E-2</v>
      </c>
      <c r="S313" s="126">
        <v>24.664200000000001</v>
      </c>
      <c r="T313" s="7" t="s">
        <v>78</v>
      </c>
      <c r="U313" s="58"/>
      <c r="V313" s="1"/>
      <c r="W313" s="31">
        <v>36</v>
      </c>
      <c r="X313" s="4"/>
      <c r="Y313" s="1" t="s">
        <v>329</v>
      </c>
      <c r="Z313" s="4" t="s">
        <v>430</v>
      </c>
      <c r="AA313" s="4" t="s">
        <v>436</v>
      </c>
      <c r="AB313" s="7" t="s">
        <v>856</v>
      </c>
      <c r="AC313" s="80" t="s">
        <v>440</v>
      </c>
      <c r="AG313" s="75"/>
      <c r="AV313" s="1"/>
      <c r="AW313" s="5"/>
    </row>
    <row r="314" spans="1:49" s="69" customFormat="1" ht="12.75" x14ac:dyDescent="0.2">
      <c r="A314" s="45">
        <f>SUBTOTAL(3,$B$18:B314)</f>
        <v>297</v>
      </c>
      <c r="B314" s="70">
        <v>696244700587</v>
      </c>
      <c r="C314" s="69" t="s">
        <v>857</v>
      </c>
      <c r="D314" s="69" t="s">
        <v>858</v>
      </c>
      <c r="E314" s="153">
        <v>20</v>
      </c>
      <c r="F314" s="71"/>
      <c r="G314" s="162">
        <v>26.75</v>
      </c>
      <c r="H314" s="5">
        <f t="shared" si="73"/>
        <v>0</v>
      </c>
      <c r="I314" s="102">
        <f t="shared" si="74"/>
        <v>30.227499999999999</v>
      </c>
      <c r="J314" s="85">
        <f t="shared" si="75"/>
        <v>0</v>
      </c>
      <c r="K314" s="143">
        <v>40</v>
      </c>
      <c r="L314" s="4" t="s">
        <v>1</v>
      </c>
      <c r="M314" s="8">
        <v>2.0422800000000003</v>
      </c>
      <c r="N314" s="9"/>
      <c r="O314" s="79">
        <v>8.2214000000000009</v>
      </c>
      <c r="P314" s="2">
        <v>8.5999999999999993E-2</v>
      </c>
      <c r="Q314" s="2">
        <v>0.28599999999999998</v>
      </c>
      <c r="R314" s="2">
        <v>2.5999999999999999E-2</v>
      </c>
      <c r="S314" s="126">
        <v>1.6442800000000002</v>
      </c>
      <c r="T314" s="7" t="s">
        <v>81</v>
      </c>
      <c r="U314" s="58">
        <v>6</v>
      </c>
      <c r="V314" s="7" t="s">
        <v>340</v>
      </c>
      <c r="W314" s="31">
        <v>648</v>
      </c>
      <c r="X314" s="31">
        <v>108</v>
      </c>
      <c r="Y314" s="1" t="s">
        <v>333</v>
      </c>
      <c r="Z314" s="4" t="s">
        <v>433</v>
      </c>
      <c r="AA314" s="4" t="s">
        <v>436</v>
      </c>
      <c r="AB314" s="7" t="s">
        <v>856</v>
      </c>
      <c r="AC314" s="80" t="s">
        <v>440</v>
      </c>
      <c r="AG314" s="75"/>
      <c r="AV314" s="1"/>
      <c r="AW314" s="5"/>
    </row>
    <row r="315" spans="1:49" s="69" customFormat="1" ht="12.75" x14ac:dyDescent="0.2">
      <c r="A315" s="45">
        <f>SUBTOTAL(3,$B$18:B315)</f>
        <v>298</v>
      </c>
      <c r="B315" s="12">
        <v>696244700600</v>
      </c>
      <c r="C315" s="1" t="s">
        <v>891</v>
      </c>
      <c r="D315" s="1" t="s">
        <v>1053</v>
      </c>
      <c r="E315" s="18">
        <v>50</v>
      </c>
      <c r="F315" s="41"/>
      <c r="G315" s="162">
        <v>58.26</v>
      </c>
      <c r="H315" s="5">
        <f t="shared" si="73"/>
        <v>0</v>
      </c>
      <c r="I315" s="102">
        <f t="shared" si="74"/>
        <v>65.833799999999997</v>
      </c>
      <c r="J315" s="85">
        <f t="shared" si="75"/>
        <v>0</v>
      </c>
      <c r="K315" s="143">
        <v>40</v>
      </c>
      <c r="L315" s="4" t="s">
        <v>1</v>
      </c>
      <c r="M315" s="8">
        <v>4.8007000000000009</v>
      </c>
      <c r="N315" s="9"/>
      <c r="O315" s="79">
        <v>8.2214000000000009</v>
      </c>
      <c r="P315" s="2">
        <v>0.26400000000000001</v>
      </c>
      <c r="Q315" s="2">
        <v>0.4</v>
      </c>
      <c r="R315" s="2">
        <v>2.5999999999999999E-2</v>
      </c>
      <c r="S315" s="126">
        <v>4.1107000000000005</v>
      </c>
      <c r="T315" s="7" t="s">
        <v>70</v>
      </c>
      <c r="U315" s="58">
        <v>2</v>
      </c>
      <c r="V315" s="7" t="s">
        <v>342</v>
      </c>
      <c r="W315" s="31">
        <v>140</v>
      </c>
      <c r="X315" s="31">
        <v>70</v>
      </c>
      <c r="Y315" s="1" t="s">
        <v>1005</v>
      </c>
      <c r="Z315" s="4" t="s">
        <v>430</v>
      </c>
      <c r="AA315" s="4" t="s">
        <v>436</v>
      </c>
      <c r="AB315" s="7" t="s">
        <v>856</v>
      </c>
      <c r="AC315" s="80" t="s">
        <v>440</v>
      </c>
      <c r="AG315" s="75"/>
      <c r="AV315" s="1"/>
      <c r="AW315" s="5"/>
    </row>
    <row r="316" spans="1:49" s="69" customFormat="1" ht="12.75" x14ac:dyDescent="0.2">
      <c r="A316" s="45">
        <f>SUBTOTAL(3,$B$18:B316)</f>
        <v>299</v>
      </c>
      <c r="B316" s="70">
        <v>696244700624</v>
      </c>
      <c r="C316" s="69" t="s">
        <v>859</v>
      </c>
      <c r="D316" s="69" t="s">
        <v>860</v>
      </c>
      <c r="E316" s="153">
        <v>300</v>
      </c>
      <c r="F316" s="71"/>
      <c r="G316" s="162">
        <v>401.89</v>
      </c>
      <c r="H316" s="5">
        <f t="shared" si="73"/>
        <v>0</v>
      </c>
      <c r="I316" s="102">
        <f t="shared" si="74"/>
        <v>454.13569999999999</v>
      </c>
      <c r="J316" s="85">
        <f t="shared" si="75"/>
        <v>0</v>
      </c>
      <c r="K316" s="143">
        <v>40</v>
      </c>
      <c r="L316" s="4" t="s">
        <v>1</v>
      </c>
      <c r="M316" s="8">
        <v>31.030600000000003</v>
      </c>
      <c r="N316" s="9">
        <v>31.2</v>
      </c>
      <c r="O316" s="79">
        <v>9.8582000000000019</v>
      </c>
      <c r="P316" s="2">
        <v>1.43</v>
      </c>
      <c r="Q316" s="2">
        <v>0</v>
      </c>
      <c r="R316" s="2">
        <v>2.5999999999999999E-2</v>
      </c>
      <c r="S316" s="126">
        <v>29.574600000000004</v>
      </c>
      <c r="T316" s="7" t="s">
        <v>78</v>
      </c>
      <c r="U316" s="58"/>
      <c r="V316" s="1"/>
      <c r="W316" s="31">
        <v>36</v>
      </c>
      <c r="X316" s="4"/>
      <c r="Y316" s="1" t="s">
        <v>329</v>
      </c>
      <c r="Z316" s="4" t="s">
        <v>430</v>
      </c>
      <c r="AA316" s="4" t="s">
        <v>436</v>
      </c>
      <c r="AB316" s="7" t="s">
        <v>861</v>
      </c>
      <c r="AC316" s="80" t="s">
        <v>440</v>
      </c>
      <c r="AG316" s="75"/>
      <c r="AV316" s="1"/>
      <c r="AW316" s="5"/>
    </row>
    <row r="317" spans="1:49" s="69" customFormat="1" ht="12.75" x14ac:dyDescent="0.2">
      <c r="A317" s="45">
        <f>SUBTOTAL(3,$B$18:B317)</f>
        <v>300</v>
      </c>
      <c r="B317" s="70">
        <v>696244700648</v>
      </c>
      <c r="C317" s="69" t="s">
        <v>862</v>
      </c>
      <c r="D317" s="69" t="s">
        <v>863</v>
      </c>
      <c r="E317" s="153">
        <v>20</v>
      </c>
      <c r="F317" s="71"/>
      <c r="G317" s="162">
        <v>33.99</v>
      </c>
      <c r="H317" s="5">
        <f t="shared" si="73"/>
        <v>0</v>
      </c>
      <c r="I317" s="102">
        <f t="shared" si="74"/>
        <v>38.408700000000003</v>
      </c>
      <c r="J317" s="85">
        <f t="shared" si="75"/>
        <v>0</v>
      </c>
      <c r="K317" s="143">
        <v>40</v>
      </c>
      <c r="L317" s="4" t="s">
        <v>1</v>
      </c>
      <c r="M317" s="8">
        <v>2.5416400000000001</v>
      </c>
      <c r="N317" s="9"/>
      <c r="O317" s="79">
        <v>9.8582000000000019</v>
      </c>
      <c r="P317" s="2">
        <v>0.158</v>
      </c>
      <c r="Q317" s="2">
        <v>0.38600000000000001</v>
      </c>
      <c r="R317" s="2">
        <v>2.5999999999999999E-2</v>
      </c>
      <c r="S317" s="126">
        <v>1.9716400000000003</v>
      </c>
      <c r="T317" s="17" t="s">
        <v>148</v>
      </c>
      <c r="U317" s="58">
        <v>4</v>
      </c>
      <c r="V317" s="7" t="s">
        <v>339</v>
      </c>
      <c r="W317" s="31">
        <v>256</v>
      </c>
      <c r="X317" s="31">
        <v>64</v>
      </c>
      <c r="Y317" s="1" t="s">
        <v>334</v>
      </c>
      <c r="Z317" s="4" t="s">
        <v>433</v>
      </c>
      <c r="AA317" s="4" t="s">
        <v>436</v>
      </c>
      <c r="AB317" s="7" t="s">
        <v>861</v>
      </c>
      <c r="AC317" s="80" t="s">
        <v>440</v>
      </c>
      <c r="AG317" s="75"/>
      <c r="AV317" s="1"/>
      <c r="AW317" s="5"/>
    </row>
    <row r="318" spans="1:49" s="69" customFormat="1" ht="12.75" x14ac:dyDescent="0.2">
      <c r="A318" s="45">
        <f>SUBTOTAL(3,$B$18:B318)</f>
        <v>301</v>
      </c>
      <c r="B318" s="70">
        <v>696244700686</v>
      </c>
      <c r="C318" s="69" t="s">
        <v>864</v>
      </c>
      <c r="D318" s="69" t="s">
        <v>865</v>
      </c>
      <c r="E318" s="153">
        <v>200</v>
      </c>
      <c r="F318" s="71"/>
      <c r="G318" s="162">
        <v>415.37</v>
      </c>
      <c r="H318" s="5">
        <f t="shared" si="73"/>
        <v>0</v>
      </c>
      <c r="I318" s="102">
        <f t="shared" si="74"/>
        <v>469.36810000000003</v>
      </c>
      <c r="J318" s="85">
        <f t="shared" si="75"/>
        <v>0</v>
      </c>
      <c r="K318" s="143">
        <v>40</v>
      </c>
      <c r="L318" s="4" t="s">
        <v>1</v>
      </c>
      <c r="M318" s="8">
        <v>27.160799999999998</v>
      </c>
      <c r="N318" s="9">
        <v>27.4</v>
      </c>
      <c r="O318" s="79">
        <v>12.852399999999999</v>
      </c>
      <c r="P318" s="2">
        <v>1.43</v>
      </c>
      <c r="Q318" s="2">
        <v>0</v>
      </c>
      <c r="R318" s="2">
        <v>2.5999999999999999E-2</v>
      </c>
      <c r="S318" s="126">
        <v>25.704799999999999</v>
      </c>
      <c r="T318" s="7" t="s">
        <v>78</v>
      </c>
      <c r="U318" s="58"/>
      <c r="V318" s="1"/>
      <c r="W318" s="31">
        <v>36</v>
      </c>
      <c r="X318" s="4"/>
      <c r="Y318" s="1" t="s">
        <v>329</v>
      </c>
      <c r="Z318" s="4" t="s">
        <v>430</v>
      </c>
      <c r="AA318" s="4" t="s">
        <v>436</v>
      </c>
      <c r="AB318" s="7" t="s">
        <v>866</v>
      </c>
      <c r="AC318" s="80" t="s">
        <v>440</v>
      </c>
      <c r="AG318" s="75"/>
      <c r="AV318" s="1"/>
      <c r="AW318" s="5"/>
    </row>
    <row r="319" spans="1:49" s="69" customFormat="1" ht="12.75" x14ac:dyDescent="0.2">
      <c r="A319" s="45">
        <f>SUBTOTAL(3,$B$18:B319)</f>
        <v>302</v>
      </c>
      <c r="B319" s="70">
        <v>696244700709</v>
      </c>
      <c r="C319" s="69" t="s">
        <v>867</v>
      </c>
      <c r="D319" s="69" t="s">
        <v>868</v>
      </c>
      <c r="E319" s="153">
        <v>20</v>
      </c>
      <c r="F319" s="71"/>
      <c r="G319" s="162">
        <v>52.42</v>
      </c>
      <c r="H319" s="5">
        <f t="shared" si="73"/>
        <v>0</v>
      </c>
      <c r="I319" s="102">
        <f t="shared" si="74"/>
        <v>59.2346</v>
      </c>
      <c r="J319" s="85">
        <f t="shared" si="75"/>
        <v>0</v>
      </c>
      <c r="K319" s="143">
        <v>40</v>
      </c>
      <c r="L319" s="4" t="s">
        <v>1</v>
      </c>
      <c r="M319" s="8">
        <v>3.1404800000000002</v>
      </c>
      <c r="N319" s="9"/>
      <c r="O319" s="79">
        <v>12.852399999999999</v>
      </c>
      <c r="P319" s="2">
        <v>0.158</v>
      </c>
      <c r="Q319" s="2">
        <v>0.38600000000000001</v>
      </c>
      <c r="R319" s="2">
        <v>2.5999999999999999E-2</v>
      </c>
      <c r="S319" s="126">
        <v>2.5704799999999999</v>
      </c>
      <c r="T319" s="17" t="s">
        <v>148</v>
      </c>
      <c r="U319" s="58">
        <v>4</v>
      </c>
      <c r="V319" s="7" t="s">
        <v>339</v>
      </c>
      <c r="W319" s="31">
        <v>256</v>
      </c>
      <c r="X319" s="31">
        <v>64</v>
      </c>
      <c r="Y319" s="1" t="s">
        <v>334</v>
      </c>
      <c r="Z319" s="4" t="s">
        <v>433</v>
      </c>
      <c r="AA319" s="4" t="s">
        <v>436</v>
      </c>
      <c r="AB319" s="7" t="s">
        <v>866</v>
      </c>
      <c r="AC319" s="80" t="s">
        <v>440</v>
      </c>
      <c r="AG319" s="75"/>
      <c r="AV319" s="1"/>
      <c r="AW319" s="5"/>
    </row>
    <row r="320" spans="1:49" s="69" customFormat="1" ht="13.15" customHeight="1" x14ac:dyDescent="0.2">
      <c r="A320" s="45">
        <f>SUBTOTAL(3,$B$18:B320)</f>
        <v>303</v>
      </c>
      <c r="B320" s="66" t="s">
        <v>869</v>
      </c>
      <c r="C320" s="67"/>
      <c r="D320" s="67"/>
      <c r="E320" s="152"/>
      <c r="F320" s="67"/>
      <c r="G320" s="68"/>
      <c r="H320" s="68"/>
      <c r="I320" s="110"/>
      <c r="J320" s="92"/>
      <c r="K320" s="142"/>
      <c r="L320" s="57"/>
      <c r="M320" s="57"/>
      <c r="N320" s="57"/>
      <c r="O320" s="57"/>
      <c r="P320" s="57"/>
      <c r="Q320" s="57"/>
      <c r="R320" s="57"/>
      <c r="S320" s="129"/>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V320" s="1"/>
      <c r="AW320" s="5"/>
    </row>
    <row r="321" spans="1:49" ht="12.75" x14ac:dyDescent="0.2">
      <c r="A321" s="45">
        <f>SUBTOTAL(3,$B$18:B321)</f>
        <v>304</v>
      </c>
      <c r="B321" s="70">
        <v>696244702307</v>
      </c>
      <c r="C321" s="69" t="s">
        <v>1138</v>
      </c>
      <c r="D321" s="69" t="s">
        <v>1155</v>
      </c>
      <c r="E321" s="153">
        <v>700</v>
      </c>
      <c r="F321" s="157"/>
      <c r="G321" s="162">
        <v>175.24</v>
      </c>
      <c r="H321" s="162">
        <f t="shared" ref="H321:H322" si="78">(ROUND(G321*(1-$E$5)*(1-$G$5)*(1-$H$5),2)*F321)</f>
        <v>0</v>
      </c>
      <c r="I321" s="102">
        <f t="shared" ref="I321:I322" si="79">(G321*$E$15)+G321</f>
        <v>198.02120000000002</v>
      </c>
      <c r="J321" s="85">
        <f t="shared" ref="J321:J322" si="80">H321+(H321*$E$15)</f>
        <v>0</v>
      </c>
      <c r="K321" s="58">
        <v>25</v>
      </c>
      <c r="L321" s="4" t="s">
        <v>1</v>
      </c>
      <c r="N321" s="9">
        <v>15.23</v>
      </c>
      <c r="O321" s="79">
        <v>2.1749999999999998</v>
      </c>
      <c r="P321" s="74"/>
      <c r="Q321" s="74"/>
      <c r="R321" s="74"/>
      <c r="S321" s="126"/>
      <c r="AW321" s="5"/>
    </row>
    <row r="322" spans="1:49" ht="12.75" x14ac:dyDescent="0.2">
      <c r="A322" s="45">
        <f>SUBTOTAL(3,$B$18:B322)</f>
        <v>305</v>
      </c>
      <c r="B322" s="70">
        <v>696244702321</v>
      </c>
      <c r="C322" s="69" t="s">
        <v>1139</v>
      </c>
      <c r="D322" s="69" t="s">
        <v>1156</v>
      </c>
      <c r="E322" s="153">
        <v>40</v>
      </c>
      <c r="F322" s="157"/>
      <c r="G322" s="162">
        <v>12.52</v>
      </c>
      <c r="H322" s="162">
        <f t="shared" si="78"/>
        <v>0</v>
      </c>
      <c r="I322" s="102">
        <f t="shared" si="79"/>
        <v>14.147599999999999</v>
      </c>
      <c r="J322" s="85">
        <f t="shared" si="80"/>
        <v>0</v>
      </c>
      <c r="K322" s="58">
        <v>25</v>
      </c>
      <c r="L322" s="4" t="s">
        <v>1</v>
      </c>
      <c r="N322" s="9"/>
      <c r="O322" s="79">
        <v>2.1749999999999998</v>
      </c>
      <c r="P322" s="74"/>
      <c r="Q322" s="74"/>
      <c r="R322" s="74"/>
      <c r="S322" s="126"/>
      <c r="AW322" s="5"/>
    </row>
    <row r="323" spans="1:49" s="69" customFormat="1" ht="12.75" x14ac:dyDescent="0.2">
      <c r="A323" s="45">
        <f>SUBTOTAL(3,$B$18:B323)</f>
        <v>306</v>
      </c>
      <c r="B323" s="70">
        <v>696244701287</v>
      </c>
      <c r="C323" s="69" t="s">
        <v>870</v>
      </c>
      <c r="D323" s="69" t="s">
        <v>871</v>
      </c>
      <c r="E323" s="153">
        <v>500</v>
      </c>
      <c r="F323" s="71"/>
      <c r="G323" s="162">
        <v>196.57</v>
      </c>
      <c r="H323" s="5">
        <f t="shared" ref="H323:H332" si="81">(ROUND(G323*(1-$E$5)*(1-$G$5)*(1-$H$5),2)*F323)</f>
        <v>0</v>
      </c>
      <c r="I323" s="102">
        <f t="shared" ref="I323:I332" si="82">(G323*$E$15)+G323</f>
        <v>222.1241</v>
      </c>
      <c r="J323" s="85">
        <f t="shared" ref="J323:J332" si="83">H323+(H323*$E$15)</f>
        <v>0</v>
      </c>
      <c r="K323" s="58">
        <v>25</v>
      </c>
      <c r="L323" s="4" t="s">
        <v>1</v>
      </c>
      <c r="M323" s="8">
        <f t="shared" ref="M323:M331" si="84">P323/100*F323+S323</f>
        <v>15.281499999999998</v>
      </c>
      <c r="N323" s="9">
        <v>15.3</v>
      </c>
      <c r="O323" s="73">
        <v>3.0562999999999998</v>
      </c>
      <c r="P323" s="74">
        <v>1.43</v>
      </c>
      <c r="Q323" s="74">
        <v>0</v>
      </c>
      <c r="R323" s="74">
        <v>0</v>
      </c>
      <c r="S323" s="126">
        <f t="shared" ref="S323:S331" si="85">O323/100*E323+R323</f>
        <v>15.281499999999998</v>
      </c>
      <c r="T323" s="75" t="s">
        <v>78</v>
      </c>
      <c r="U323" s="76"/>
      <c r="W323" s="77">
        <v>36</v>
      </c>
      <c r="X323" s="72"/>
      <c r="Y323" s="69" t="s">
        <v>329</v>
      </c>
      <c r="Z323" s="72" t="s">
        <v>430</v>
      </c>
      <c r="AA323" s="72" t="s">
        <v>436</v>
      </c>
      <c r="AB323" s="78" t="s">
        <v>503</v>
      </c>
      <c r="AC323" s="75">
        <v>25</v>
      </c>
      <c r="AG323" s="75"/>
      <c r="AV323" s="1"/>
      <c r="AW323" s="5"/>
    </row>
    <row r="324" spans="1:49" s="69" customFormat="1" ht="12.75" x14ac:dyDescent="0.2">
      <c r="A324" s="45">
        <f>SUBTOTAL(3,$B$18:B324)</f>
        <v>307</v>
      </c>
      <c r="B324" s="70">
        <v>696244701300</v>
      </c>
      <c r="C324" s="69" t="s">
        <v>872</v>
      </c>
      <c r="D324" s="69" t="s">
        <v>873</v>
      </c>
      <c r="E324" s="153">
        <v>40</v>
      </c>
      <c r="F324" s="71"/>
      <c r="G324" s="162">
        <v>19.96</v>
      </c>
      <c r="H324" s="5">
        <f t="shared" si="81"/>
        <v>0</v>
      </c>
      <c r="I324" s="102">
        <f t="shared" si="82"/>
        <v>22.5548</v>
      </c>
      <c r="J324" s="85">
        <f t="shared" si="83"/>
        <v>0</v>
      </c>
      <c r="K324" s="58">
        <v>25</v>
      </c>
      <c r="L324" s="4" t="s">
        <v>1</v>
      </c>
      <c r="M324" s="8">
        <f t="shared" si="84"/>
        <v>1.2223999999999999</v>
      </c>
      <c r="N324" s="9"/>
      <c r="O324" s="73">
        <v>3.056</v>
      </c>
      <c r="P324" s="74"/>
      <c r="Q324" s="74"/>
      <c r="R324" s="74"/>
      <c r="S324" s="126">
        <f t="shared" si="85"/>
        <v>1.2223999999999999</v>
      </c>
      <c r="T324" s="75"/>
      <c r="U324" s="76"/>
      <c r="W324" s="77"/>
      <c r="X324" s="72"/>
      <c r="Z324" s="72"/>
      <c r="AA324" s="72" t="s">
        <v>436</v>
      </c>
      <c r="AB324" s="78" t="s">
        <v>503</v>
      </c>
      <c r="AC324" s="75">
        <v>25</v>
      </c>
      <c r="AG324" s="75"/>
      <c r="AV324" s="1"/>
      <c r="AW324" s="5"/>
    </row>
    <row r="325" spans="1:49" s="69" customFormat="1" ht="12.75" x14ac:dyDescent="0.2">
      <c r="A325" s="45">
        <f>SUBTOTAL(3,$B$18:B325)</f>
        <v>308</v>
      </c>
      <c r="B325" s="70">
        <v>696244701348</v>
      </c>
      <c r="C325" s="69" t="s">
        <v>874</v>
      </c>
      <c r="D325" s="69" t="s">
        <v>875</v>
      </c>
      <c r="E325" s="153">
        <v>500</v>
      </c>
      <c r="F325" s="71"/>
      <c r="G325" s="162">
        <v>257.11</v>
      </c>
      <c r="H325" s="5">
        <f t="shared" si="81"/>
        <v>0</v>
      </c>
      <c r="I325" s="102">
        <f t="shared" si="82"/>
        <v>290.53430000000003</v>
      </c>
      <c r="J325" s="85">
        <f t="shared" si="83"/>
        <v>0</v>
      </c>
      <c r="K325" s="58">
        <v>25</v>
      </c>
      <c r="L325" s="4" t="s">
        <v>1</v>
      </c>
      <c r="M325" s="8">
        <f t="shared" si="84"/>
        <v>18.594999999999999</v>
      </c>
      <c r="N325" s="9">
        <v>18.5</v>
      </c>
      <c r="O325" s="73">
        <v>3.7189999999999999</v>
      </c>
      <c r="P325" s="74">
        <v>1.43</v>
      </c>
      <c r="Q325" s="74">
        <v>0</v>
      </c>
      <c r="R325" s="74">
        <v>0</v>
      </c>
      <c r="S325" s="126">
        <f t="shared" si="85"/>
        <v>18.594999999999999</v>
      </c>
      <c r="T325" s="75" t="s">
        <v>78</v>
      </c>
      <c r="U325" s="76"/>
      <c r="W325" s="77">
        <v>36</v>
      </c>
      <c r="X325" s="72"/>
      <c r="Y325" s="69" t="s">
        <v>329</v>
      </c>
      <c r="Z325" s="72" t="s">
        <v>430</v>
      </c>
      <c r="AA325" s="72" t="s">
        <v>436</v>
      </c>
      <c r="AB325" s="78" t="s">
        <v>468</v>
      </c>
      <c r="AC325" s="75">
        <v>25</v>
      </c>
      <c r="AG325" s="75"/>
      <c r="AV325" s="1"/>
      <c r="AW325" s="5"/>
    </row>
    <row r="326" spans="1:49" s="69" customFormat="1" ht="12.75" x14ac:dyDescent="0.2">
      <c r="A326" s="45">
        <f>SUBTOTAL(3,$B$18:B326)</f>
        <v>309</v>
      </c>
      <c r="B326" s="70">
        <v>696244701362</v>
      </c>
      <c r="C326" s="69" t="s">
        <v>876</v>
      </c>
      <c r="D326" s="69" t="s">
        <v>877</v>
      </c>
      <c r="E326" s="153">
        <v>40</v>
      </c>
      <c r="F326" s="71"/>
      <c r="G326" s="162">
        <v>26.6</v>
      </c>
      <c r="H326" s="5">
        <f t="shared" si="81"/>
        <v>0</v>
      </c>
      <c r="I326" s="102">
        <f t="shared" si="82"/>
        <v>30.058</v>
      </c>
      <c r="J326" s="85">
        <f t="shared" si="83"/>
        <v>0</v>
      </c>
      <c r="K326" s="58">
        <v>25</v>
      </c>
      <c r="L326" s="4" t="s">
        <v>1</v>
      </c>
      <c r="M326" s="8">
        <f t="shared" si="84"/>
        <v>1.4876</v>
      </c>
      <c r="N326" s="9"/>
      <c r="O326" s="73">
        <v>3.7189999999999999</v>
      </c>
      <c r="P326" s="74"/>
      <c r="Q326" s="74"/>
      <c r="R326" s="74"/>
      <c r="S326" s="126">
        <f t="shared" si="85"/>
        <v>1.4876</v>
      </c>
      <c r="T326" s="75"/>
      <c r="U326" s="76"/>
      <c r="W326" s="77"/>
      <c r="X326" s="72"/>
      <c r="Z326" s="72"/>
      <c r="AA326" s="72" t="s">
        <v>436</v>
      </c>
      <c r="AB326" s="78" t="s">
        <v>468</v>
      </c>
      <c r="AC326" s="75">
        <v>25</v>
      </c>
      <c r="AG326" s="75"/>
      <c r="AV326" s="1"/>
      <c r="AW326" s="5"/>
    </row>
    <row r="327" spans="1:49" s="69" customFormat="1" ht="12.75" x14ac:dyDescent="0.2">
      <c r="A327" s="45">
        <f>SUBTOTAL(3,$B$18:B327)</f>
        <v>310</v>
      </c>
      <c r="B327" s="70">
        <v>696244701409</v>
      </c>
      <c r="C327" s="69" t="s">
        <v>878</v>
      </c>
      <c r="D327" s="69" t="s">
        <v>879</v>
      </c>
      <c r="E327" s="153">
        <v>300</v>
      </c>
      <c r="F327" s="71"/>
      <c r="G327" s="162">
        <v>214.08</v>
      </c>
      <c r="H327" s="5">
        <f t="shared" si="81"/>
        <v>0</v>
      </c>
      <c r="I327" s="102">
        <f t="shared" si="82"/>
        <v>241.91040000000001</v>
      </c>
      <c r="J327" s="85">
        <f t="shared" si="83"/>
        <v>0</v>
      </c>
      <c r="K327" s="58">
        <v>25</v>
      </c>
      <c r="L327" s="4" t="s">
        <v>1</v>
      </c>
      <c r="M327" s="8">
        <f t="shared" si="84"/>
        <v>13.08</v>
      </c>
      <c r="N327" s="9">
        <v>14.5</v>
      </c>
      <c r="O327" s="73">
        <v>4.3600000000000003</v>
      </c>
      <c r="P327" s="74">
        <v>1.43</v>
      </c>
      <c r="Q327" s="74">
        <v>0</v>
      </c>
      <c r="R327" s="74">
        <v>0</v>
      </c>
      <c r="S327" s="126">
        <f t="shared" si="85"/>
        <v>13.08</v>
      </c>
      <c r="T327" s="75" t="s">
        <v>78</v>
      </c>
      <c r="U327" s="76"/>
      <c r="W327" s="77">
        <v>36</v>
      </c>
      <c r="X327" s="72"/>
      <c r="Y327" s="69" t="s">
        <v>329</v>
      </c>
      <c r="Z327" s="72" t="s">
        <v>430</v>
      </c>
      <c r="AA327" s="72" t="s">
        <v>436</v>
      </c>
      <c r="AB327" s="78" t="s">
        <v>469</v>
      </c>
      <c r="AC327" s="75">
        <v>25</v>
      </c>
      <c r="AG327" s="75"/>
      <c r="AV327" s="1"/>
      <c r="AW327" s="5"/>
    </row>
    <row r="328" spans="1:49" s="69" customFormat="1" ht="12.75" x14ac:dyDescent="0.2">
      <c r="A328" s="45">
        <f>SUBTOTAL(3,$B$18:B328)</f>
        <v>311</v>
      </c>
      <c r="B328" s="70">
        <v>696244701423</v>
      </c>
      <c r="C328" s="69" t="s">
        <v>880</v>
      </c>
      <c r="D328" s="69" t="s">
        <v>881</v>
      </c>
      <c r="E328" s="153">
        <v>40</v>
      </c>
      <c r="F328" s="71"/>
      <c r="G328" s="162">
        <v>36.130000000000003</v>
      </c>
      <c r="H328" s="5">
        <f t="shared" si="81"/>
        <v>0</v>
      </c>
      <c r="I328" s="102">
        <f t="shared" si="82"/>
        <v>40.826900000000002</v>
      </c>
      <c r="J328" s="85">
        <f t="shared" si="83"/>
        <v>0</v>
      </c>
      <c r="K328" s="58">
        <v>25</v>
      </c>
      <c r="L328" s="4" t="s">
        <v>1</v>
      </c>
      <c r="M328" s="8">
        <f t="shared" si="84"/>
        <v>1.744</v>
      </c>
      <c r="N328" s="9"/>
      <c r="O328" s="73">
        <v>4.3600000000000003</v>
      </c>
      <c r="P328" s="74"/>
      <c r="Q328" s="74"/>
      <c r="R328" s="74"/>
      <c r="S328" s="126">
        <f t="shared" si="85"/>
        <v>1.744</v>
      </c>
      <c r="T328" s="75"/>
      <c r="U328" s="76"/>
      <c r="W328" s="77"/>
      <c r="X328" s="72"/>
      <c r="Z328" s="72"/>
      <c r="AA328" s="72" t="s">
        <v>436</v>
      </c>
      <c r="AB328" s="78" t="s">
        <v>469</v>
      </c>
      <c r="AC328" s="75">
        <v>25</v>
      </c>
      <c r="AG328" s="75"/>
      <c r="AV328" s="1"/>
      <c r="AW328" s="5"/>
    </row>
    <row r="329" spans="1:49" s="69" customFormat="1" ht="12.75" x14ac:dyDescent="0.2">
      <c r="A329" s="45">
        <f>SUBTOTAL(3,$B$18:B329)</f>
        <v>312</v>
      </c>
      <c r="B329" s="70">
        <v>696244701645</v>
      </c>
      <c r="C329" s="69" t="s">
        <v>882</v>
      </c>
      <c r="D329" s="69" t="s">
        <v>883</v>
      </c>
      <c r="E329" s="153">
        <v>300</v>
      </c>
      <c r="F329" s="71"/>
      <c r="G329" s="162">
        <v>269.67</v>
      </c>
      <c r="H329" s="5">
        <f t="shared" si="81"/>
        <v>0</v>
      </c>
      <c r="I329" s="102">
        <f t="shared" si="82"/>
        <v>304.72710000000001</v>
      </c>
      <c r="J329" s="85">
        <f t="shared" si="83"/>
        <v>0</v>
      </c>
      <c r="K329" s="58">
        <v>25</v>
      </c>
      <c r="L329" s="4" t="s">
        <v>1</v>
      </c>
      <c r="M329" s="8">
        <f t="shared" si="84"/>
        <v>15</v>
      </c>
      <c r="N329" s="9">
        <v>16.399999999999999</v>
      </c>
      <c r="O329" s="73">
        <v>5</v>
      </c>
      <c r="P329" s="74">
        <v>1.43</v>
      </c>
      <c r="Q329" s="74">
        <v>0</v>
      </c>
      <c r="R329" s="74">
        <v>0</v>
      </c>
      <c r="S329" s="126">
        <f t="shared" si="85"/>
        <v>15</v>
      </c>
      <c r="T329" s="75" t="s">
        <v>78</v>
      </c>
      <c r="U329" s="76"/>
      <c r="W329" s="77">
        <v>36</v>
      </c>
      <c r="X329" s="72"/>
      <c r="Y329" s="69" t="s">
        <v>329</v>
      </c>
      <c r="Z329" s="72" t="s">
        <v>430</v>
      </c>
      <c r="AA329" s="72" t="s">
        <v>436</v>
      </c>
      <c r="AB329" s="78" t="s">
        <v>470</v>
      </c>
      <c r="AC329" s="75">
        <v>25</v>
      </c>
      <c r="AG329" s="75"/>
      <c r="AV329" s="1"/>
      <c r="AW329" s="5"/>
    </row>
    <row r="330" spans="1:49" s="69" customFormat="1" ht="12.75" x14ac:dyDescent="0.2">
      <c r="A330" s="45">
        <f>SUBTOTAL(3,$B$18:B330)</f>
        <v>313</v>
      </c>
      <c r="B330" s="70">
        <v>696244701669</v>
      </c>
      <c r="C330" s="69" t="s">
        <v>884</v>
      </c>
      <c r="D330" s="69" t="s">
        <v>885</v>
      </c>
      <c r="E330" s="153">
        <v>40</v>
      </c>
      <c r="F330" s="71"/>
      <c r="G330" s="162">
        <v>46.29</v>
      </c>
      <c r="H330" s="5">
        <f t="shared" si="81"/>
        <v>0</v>
      </c>
      <c r="I330" s="102">
        <f t="shared" si="82"/>
        <v>52.307699999999997</v>
      </c>
      <c r="J330" s="85">
        <f t="shared" si="83"/>
        <v>0</v>
      </c>
      <c r="K330" s="58">
        <v>25</v>
      </c>
      <c r="L330" s="4" t="s">
        <v>1</v>
      </c>
      <c r="M330" s="8">
        <f t="shared" si="84"/>
        <v>2</v>
      </c>
      <c r="N330" s="9"/>
      <c r="O330" s="73">
        <v>5</v>
      </c>
      <c r="P330" s="74"/>
      <c r="Q330" s="74"/>
      <c r="R330" s="74"/>
      <c r="S330" s="126">
        <f t="shared" si="85"/>
        <v>2</v>
      </c>
      <c r="T330" s="75"/>
      <c r="U330" s="76"/>
      <c r="W330" s="77"/>
      <c r="X330" s="72"/>
      <c r="Z330" s="72"/>
      <c r="AA330" s="72" t="s">
        <v>436</v>
      </c>
      <c r="AB330" s="78" t="s">
        <v>470</v>
      </c>
      <c r="AC330" s="75">
        <v>25</v>
      </c>
      <c r="AG330" s="75"/>
      <c r="AV330" s="1"/>
      <c r="AW330" s="5"/>
    </row>
    <row r="331" spans="1:49" s="69" customFormat="1" ht="12.75" x14ac:dyDescent="0.2">
      <c r="A331" s="45">
        <f>SUBTOTAL(3,$B$18:B331)</f>
        <v>314</v>
      </c>
      <c r="B331" s="70">
        <v>696244701706</v>
      </c>
      <c r="C331" s="69" t="s">
        <v>886</v>
      </c>
      <c r="D331" s="69" t="s">
        <v>887</v>
      </c>
      <c r="E331" s="153">
        <v>300</v>
      </c>
      <c r="F331" s="71"/>
      <c r="G331" s="162">
        <v>339.57</v>
      </c>
      <c r="H331" s="5">
        <f t="shared" si="81"/>
        <v>0</v>
      </c>
      <c r="I331" s="102">
        <f t="shared" si="82"/>
        <v>383.71409999999997</v>
      </c>
      <c r="J331" s="85">
        <f t="shared" si="83"/>
        <v>0</v>
      </c>
      <c r="K331" s="58">
        <v>25</v>
      </c>
      <c r="L331" s="4" t="s">
        <v>1</v>
      </c>
      <c r="M331" s="8">
        <f t="shared" si="84"/>
        <v>17.16</v>
      </c>
      <c r="N331" s="9">
        <v>18.600000000000001</v>
      </c>
      <c r="O331" s="73">
        <v>5.72</v>
      </c>
      <c r="P331" s="74">
        <v>1.43</v>
      </c>
      <c r="Q331" s="74">
        <v>0</v>
      </c>
      <c r="R331" s="74">
        <v>0</v>
      </c>
      <c r="S331" s="126">
        <f t="shared" si="85"/>
        <v>17.16</v>
      </c>
      <c r="T331" s="75" t="s">
        <v>78</v>
      </c>
      <c r="U331" s="76"/>
      <c r="W331" s="77">
        <v>36</v>
      </c>
      <c r="X331" s="72"/>
      <c r="Y331" s="69" t="s">
        <v>329</v>
      </c>
      <c r="Z331" s="72" t="s">
        <v>430</v>
      </c>
      <c r="AA331" s="72" t="s">
        <v>436</v>
      </c>
      <c r="AB331" s="78" t="s">
        <v>471</v>
      </c>
      <c r="AC331" s="75">
        <v>25</v>
      </c>
      <c r="AG331" s="75"/>
      <c r="AV331" s="1"/>
      <c r="AW331" s="5"/>
    </row>
    <row r="332" spans="1:49" s="69" customFormat="1" ht="12.75" x14ac:dyDescent="0.2">
      <c r="A332" s="45">
        <f>SUBTOTAL(3,$B$18:B332)</f>
        <v>315</v>
      </c>
      <c r="B332" s="70">
        <v>696244701720</v>
      </c>
      <c r="C332" s="69" t="s">
        <v>888</v>
      </c>
      <c r="D332" s="69" t="s">
        <v>889</v>
      </c>
      <c r="E332" s="153">
        <v>40</v>
      </c>
      <c r="F332" s="71"/>
      <c r="G332" s="162">
        <v>59.05</v>
      </c>
      <c r="H332" s="5">
        <f t="shared" si="81"/>
        <v>0</v>
      </c>
      <c r="I332" s="102">
        <f t="shared" si="82"/>
        <v>66.726500000000001</v>
      </c>
      <c r="J332" s="85">
        <f t="shared" si="83"/>
        <v>0</v>
      </c>
      <c r="K332" s="58">
        <v>25</v>
      </c>
      <c r="L332" s="4" t="s">
        <v>1</v>
      </c>
      <c r="N332" s="9"/>
      <c r="O332" s="73">
        <v>5.72</v>
      </c>
      <c r="P332" s="73"/>
      <c r="S332" s="130"/>
      <c r="U332" s="76"/>
      <c r="V332" s="72"/>
      <c r="W332" s="72"/>
      <c r="X332" s="72"/>
      <c r="AA332" s="72" t="s">
        <v>436</v>
      </c>
      <c r="AB332" s="78" t="s">
        <v>471</v>
      </c>
      <c r="AC332" s="75">
        <v>25</v>
      </c>
      <c r="AG332" s="75"/>
      <c r="AV332" s="1"/>
      <c r="AW332" s="5"/>
    </row>
    <row r="333" spans="1:49" ht="12.75" x14ac:dyDescent="0.2">
      <c r="A333" s="45">
        <f>SUBTOTAL(3,$B$18:B333)</f>
        <v>316</v>
      </c>
      <c r="B333" s="16" t="s">
        <v>147</v>
      </c>
      <c r="C333" s="13"/>
      <c r="D333" s="13"/>
      <c r="E333" s="150"/>
      <c r="F333" s="13"/>
      <c r="G333" s="13"/>
      <c r="H333" s="13"/>
      <c r="I333" s="111"/>
      <c r="J333" s="91"/>
      <c r="K333" s="141"/>
      <c r="L333" s="134"/>
      <c r="M333" s="52"/>
      <c r="N333" s="52"/>
      <c r="O333" s="52"/>
      <c r="P333" s="52"/>
      <c r="Q333" s="52"/>
      <c r="R333" s="52"/>
      <c r="S333" s="125"/>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U333" s="5"/>
      <c r="AW333" s="5"/>
    </row>
    <row r="334" spans="1:49" ht="14.45" customHeight="1" x14ac:dyDescent="0.2">
      <c r="A334" s="45">
        <f>SUBTOTAL(3,$B$18:B334)</f>
        <v>317</v>
      </c>
      <c r="B334" s="12">
        <v>696244404096</v>
      </c>
      <c r="C334" s="1" t="s">
        <v>905</v>
      </c>
      <c r="D334" s="1" t="s">
        <v>906</v>
      </c>
      <c r="E334" s="18">
        <v>10000</v>
      </c>
      <c r="F334" s="41"/>
      <c r="G334" s="162">
        <v>337.12</v>
      </c>
      <c r="H334" s="5">
        <f t="shared" ref="H334:H363" si="86">(ROUND(G334*(1-$E$5)*(1-$G$5)*(1-$H$5),2)*F334)</f>
        <v>0</v>
      </c>
      <c r="I334" s="102">
        <f t="shared" ref="I334:I363" si="87">(G334*$E$15)+G334</f>
        <v>380.94560000000001</v>
      </c>
      <c r="J334" s="85">
        <f t="shared" ref="J334:J363" si="88">H334+(H334*$E$15)</f>
        <v>0</v>
      </c>
      <c r="K334" s="58">
        <v>10</v>
      </c>
      <c r="L334" s="4" t="s">
        <v>1</v>
      </c>
      <c r="M334" s="8">
        <f>(O334/100)*E334+P334+Q334+R334</f>
        <v>29.81</v>
      </c>
      <c r="N334" s="9">
        <v>29.81</v>
      </c>
      <c r="O334" s="2">
        <v>0.2838</v>
      </c>
      <c r="P334" s="2">
        <v>1.43</v>
      </c>
      <c r="Q334" s="2">
        <v>0</v>
      </c>
      <c r="R334" s="2">
        <v>0</v>
      </c>
      <c r="S334" s="126">
        <f>(O334/100)*E334</f>
        <v>28.38</v>
      </c>
      <c r="T334" s="7" t="s">
        <v>78</v>
      </c>
      <c r="U334" s="58"/>
      <c r="W334" s="1"/>
      <c r="Y334" s="1" t="s">
        <v>329</v>
      </c>
      <c r="Z334" s="4" t="s">
        <v>430</v>
      </c>
      <c r="AA334" s="4" t="s">
        <v>436</v>
      </c>
      <c r="AB334" s="34" t="s">
        <v>907</v>
      </c>
      <c r="AC334" s="7" t="s">
        <v>582</v>
      </c>
      <c r="AE334" s="5"/>
      <c r="AN334" s="1"/>
      <c r="AP334" s="1"/>
      <c r="AW334" s="5"/>
    </row>
    <row r="335" spans="1:49" ht="12.75" x14ac:dyDescent="0.2">
      <c r="A335" s="45">
        <f>SUBTOTAL(3,$B$18:B335)</f>
        <v>318</v>
      </c>
      <c r="B335" s="12">
        <v>696244404119</v>
      </c>
      <c r="C335" s="1" t="s">
        <v>908</v>
      </c>
      <c r="D335" s="1" t="s">
        <v>909</v>
      </c>
      <c r="E335" s="18">
        <v>100</v>
      </c>
      <c r="F335" s="41"/>
      <c r="G335" s="162">
        <v>5.31</v>
      </c>
      <c r="H335" s="5">
        <f t="shared" si="86"/>
        <v>0</v>
      </c>
      <c r="I335" s="102">
        <f t="shared" si="87"/>
        <v>6.0002999999999993</v>
      </c>
      <c r="J335" s="85">
        <f t="shared" si="88"/>
        <v>0</v>
      </c>
      <c r="K335" s="58">
        <v>10</v>
      </c>
      <c r="L335" s="4" t="s">
        <v>1</v>
      </c>
      <c r="M335" s="8">
        <f>(O335/100)*E335+P335+Q335+R335</f>
        <v>0.5978</v>
      </c>
      <c r="N335" s="9">
        <v>0.5978</v>
      </c>
      <c r="O335" s="2">
        <v>0.2838</v>
      </c>
      <c r="P335" s="2">
        <v>7.8E-2</v>
      </c>
      <c r="Q335" s="2">
        <v>0.22800000000000001</v>
      </c>
      <c r="R335" s="2">
        <v>8.0000000000000002E-3</v>
      </c>
      <c r="S335" s="126">
        <f>(O335/100)*E335</f>
        <v>0.2838</v>
      </c>
      <c r="T335" s="7" t="s">
        <v>67</v>
      </c>
      <c r="U335" s="58">
        <v>6</v>
      </c>
      <c r="V335" s="7" t="s">
        <v>341</v>
      </c>
      <c r="W335" s="1">
        <v>864</v>
      </c>
      <c r="X335" s="31">
        <v>144</v>
      </c>
      <c r="Y335" s="1" t="s">
        <v>332</v>
      </c>
      <c r="Z335" s="4" t="s">
        <v>430</v>
      </c>
      <c r="AA335" s="4" t="s">
        <v>436</v>
      </c>
      <c r="AB335" s="34" t="s">
        <v>907</v>
      </c>
      <c r="AC335" s="7" t="s">
        <v>582</v>
      </c>
      <c r="AE335" s="5"/>
      <c r="AN335" s="1"/>
      <c r="AP335" s="1"/>
      <c r="AW335" s="5"/>
    </row>
    <row r="336" spans="1:49" ht="13.15" customHeight="1" x14ac:dyDescent="0.2">
      <c r="A336" s="45">
        <f>SUBTOTAL(3,$B$18:B336)</f>
        <v>319</v>
      </c>
      <c r="B336" s="12">
        <v>696244404133</v>
      </c>
      <c r="C336" s="1" t="s">
        <v>910</v>
      </c>
      <c r="D336" s="1" t="s">
        <v>1054</v>
      </c>
      <c r="E336" s="18">
        <v>1050</v>
      </c>
      <c r="F336" s="41"/>
      <c r="G336" s="162">
        <v>48.94</v>
      </c>
      <c r="H336" s="5">
        <f t="shared" si="86"/>
        <v>0</v>
      </c>
      <c r="I336" s="102">
        <f t="shared" si="87"/>
        <v>55.302199999999999</v>
      </c>
      <c r="J336" s="85">
        <f t="shared" si="88"/>
        <v>0</v>
      </c>
      <c r="K336" s="58">
        <v>10</v>
      </c>
      <c r="L336" s="4" t="s">
        <v>1</v>
      </c>
      <c r="M336" s="8">
        <f>(O336/100)*E336+P336+Q336+R336</f>
        <v>3.6518999999999999</v>
      </c>
      <c r="N336" s="9">
        <v>3.6518999999999999</v>
      </c>
      <c r="O336" s="2">
        <v>0.2838</v>
      </c>
      <c r="P336" s="2">
        <v>0.26400000000000001</v>
      </c>
      <c r="Q336" s="2">
        <v>0.4</v>
      </c>
      <c r="R336" s="2">
        <v>8.0000000000000002E-3</v>
      </c>
      <c r="S336" s="126">
        <f>(O336/100)*E336</f>
        <v>2.9798999999999998</v>
      </c>
      <c r="T336" s="7" t="s">
        <v>70</v>
      </c>
      <c r="U336" s="58">
        <v>2</v>
      </c>
      <c r="V336" s="7" t="s">
        <v>342</v>
      </c>
      <c r="W336" s="1">
        <v>140</v>
      </c>
      <c r="X336" s="31">
        <v>70</v>
      </c>
      <c r="Y336" s="1" t="s">
        <v>1005</v>
      </c>
      <c r="Z336" s="4" t="s">
        <v>430</v>
      </c>
      <c r="AA336" s="4" t="s">
        <v>436</v>
      </c>
      <c r="AB336" s="34" t="s">
        <v>907</v>
      </c>
      <c r="AC336" s="7" t="s">
        <v>582</v>
      </c>
      <c r="AE336" s="5"/>
      <c r="AN336" s="1"/>
      <c r="AP336" s="1"/>
      <c r="AW336" s="5"/>
    </row>
    <row r="337" spans="1:49" ht="14.45" customHeight="1" x14ac:dyDescent="0.2">
      <c r="A337" s="45">
        <f>SUBTOTAL(3,$B$18:B337)</f>
        <v>320</v>
      </c>
      <c r="B337" s="12">
        <v>696244402177</v>
      </c>
      <c r="C337" s="1" t="s">
        <v>326</v>
      </c>
      <c r="D337" s="1" t="s">
        <v>737</v>
      </c>
      <c r="E337" s="18">
        <v>10000</v>
      </c>
      <c r="F337" s="41"/>
      <c r="G337" s="162">
        <v>553.70000000000005</v>
      </c>
      <c r="H337" s="5">
        <f t="shared" si="86"/>
        <v>0</v>
      </c>
      <c r="I337" s="102">
        <f t="shared" si="87"/>
        <v>625.68100000000004</v>
      </c>
      <c r="J337" s="85">
        <f t="shared" si="88"/>
        <v>0</v>
      </c>
      <c r="K337" s="58">
        <v>10</v>
      </c>
      <c r="L337" s="4" t="s">
        <v>1</v>
      </c>
      <c r="M337" s="8">
        <v>36.22</v>
      </c>
      <c r="N337" s="9">
        <v>34.799600000000005</v>
      </c>
      <c r="O337" s="2">
        <v>0.34799999999999998</v>
      </c>
      <c r="P337" s="2">
        <v>1.43</v>
      </c>
      <c r="Q337" s="2">
        <v>0</v>
      </c>
      <c r="R337" s="2">
        <v>0</v>
      </c>
      <c r="S337" s="126">
        <v>34.79</v>
      </c>
      <c r="T337" s="7" t="s">
        <v>78</v>
      </c>
      <c r="U337" s="58"/>
      <c r="W337" s="1"/>
      <c r="Y337" s="1" t="s">
        <v>329</v>
      </c>
      <c r="Z337" s="4" t="s">
        <v>430</v>
      </c>
      <c r="AA337" s="4" t="s">
        <v>436</v>
      </c>
      <c r="AB337" s="34" t="s">
        <v>453</v>
      </c>
      <c r="AC337" s="7" t="s">
        <v>582</v>
      </c>
      <c r="AE337" s="5"/>
      <c r="AN337" s="1"/>
      <c r="AP337" s="1"/>
      <c r="AW337" s="5"/>
    </row>
    <row r="338" spans="1:49" ht="12.75" x14ac:dyDescent="0.2">
      <c r="A338" s="45">
        <f>SUBTOTAL(3,$B$18:B338)</f>
        <v>321</v>
      </c>
      <c r="B338" s="12">
        <v>696244402191</v>
      </c>
      <c r="C338" s="1" t="s">
        <v>325</v>
      </c>
      <c r="D338" s="1" t="s">
        <v>738</v>
      </c>
      <c r="E338" s="18">
        <v>100</v>
      </c>
      <c r="F338" s="41"/>
      <c r="G338" s="162">
        <v>7.72</v>
      </c>
      <c r="H338" s="5">
        <f t="shared" si="86"/>
        <v>0</v>
      </c>
      <c r="I338" s="102">
        <f t="shared" si="87"/>
        <v>8.7235999999999994</v>
      </c>
      <c r="J338" s="85">
        <f t="shared" si="88"/>
        <v>0</v>
      </c>
      <c r="K338" s="58">
        <v>10</v>
      </c>
      <c r="L338" s="4" t="s">
        <v>1</v>
      </c>
      <c r="M338" s="8">
        <v>0.46399999999999997</v>
      </c>
      <c r="N338" s="9">
        <v>0.34799600000000003</v>
      </c>
      <c r="O338" s="2">
        <v>0.34799999999999998</v>
      </c>
      <c r="P338" s="2">
        <v>7.8E-2</v>
      </c>
      <c r="Q338" s="2">
        <v>0.22800000000000001</v>
      </c>
      <c r="R338" s="2">
        <v>8.0000000000000002E-3</v>
      </c>
      <c r="S338" s="126">
        <v>0.34799999999999998</v>
      </c>
      <c r="T338" s="7" t="s">
        <v>67</v>
      </c>
      <c r="U338" s="58">
        <v>6</v>
      </c>
      <c r="V338" s="7" t="s">
        <v>341</v>
      </c>
      <c r="W338" s="1">
        <v>864</v>
      </c>
      <c r="X338" s="31">
        <v>144</v>
      </c>
      <c r="Y338" s="1" t="s">
        <v>332</v>
      </c>
      <c r="Z338" s="4" t="s">
        <v>430</v>
      </c>
      <c r="AA338" s="4" t="s">
        <v>436</v>
      </c>
      <c r="AB338" s="34" t="s">
        <v>453</v>
      </c>
      <c r="AC338" s="7" t="s">
        <v>582</v>
      </c>
      <c r="AE338" s="5"/>
      <c r="AN338" s="1"/>
      <c r="AP338" s="1"/>
      <c r="AW338" s="5"/>
    </row>
    <row r="339" spans="1:49" ht="13.15" customHeight="1" x14ac:dyDescent="0.2">
      <c r="A339" s="45">
        <f>SUBTOTAL(3,$B$18:B339)</f>
        <v>322</v>
      </c>
      <c r="B339" s="12">
        <v>696244402214</v>
      </c>
      <c r="C339" s="1" t="s">
        <v>324</v>
      </c>
      <c r="D339" s="1" t="s">
        <v>1055</v>
      </c>
      <c r="E339" s="18">
        <v>775</v>
      </c>
      <c r="F339" s="41"/>
      <c r="G339" s="162">
        <v>46.63</v>
      </c>
      <c r="H339" s="5">
        <f t="shared" si="86"/>
        <v>0</v>
      </c>
      <c r="I339" s="102">
        <f t="shared" si="87"/>
        <v>52.691900000000004</v>
      </c>
      <c r="J339" s="85">
        <f t="shared" si="88"/>
        <v>0</v>
      </c>
      <c r="K339" s="58">
        <v>10</v>
      </c>
      <c r="L339" s="4" t="s">
        <v>1</v>
      </c>
      <c r="M339" s="8">
        <v>2.9610000000000003</v>
      </c>
      <c r="N339" s="9">
        <v>2.6969690000000002</v>
      </c>
      <c r="O339" s="2">
        <v>0.34799999999999998</v>
      </c>
      <c r="P339" s="2">
        <v>0.26400000000000001</v>
      </c>
      <c r="Q339" s="2">
        <v>0.4</v>
      </c>
      <c r="R339" s="2">
        <v>8.0000000000000002E-3</v>
      </c>
      <c r="S339" s="126">
        <v>2.6970000000000001</v>
      </c>
      <c r="T339" s="7" t="s">
        <v>70</v>
      </c>
      <c r="U339" s="58">
        <v>2</v>
      </c>
      <c r="V339" s="7" t="s">
        <v>342</v>
      </c>
      <c r="W339" s="1">
        <v>140</v>
      </c>
      <c r="X339" s="31">
        <v>70</v>
      </c>
      <c r="Y339" s="1" t="s">
        <v>1005</v>
      </c>
      <c r="Z339" s="4" t="s">
        <v>430</v>
      </c>
      <c r="AA339" s="4" t="s">
        <v>436</v>
      </c>
      <c r="AB339" s="34" t="s">
        <v>453</v>
      </c>
      <c r="AC339" s="7" t="s">
        <v>582</v>
      </c>
      <c r="AE339" s="5"/>
      <c r="AN339" s="1"/>
      <c r="AP339" s="1"/>
      <c r="AW339" s="5"/>
    </row>
    <row r="340" spans="1:49" ht="13.15" customHeight="1" x14ac:dyDescent="0.2">
      <c r="A340" s="45">
        <f>SUBTOTAL(3,$B$18:B340)</f>
        <v>323</v>
      </c>
      <c r="B340" s="12">
        <v>696244400005</v>
      </c>
      <c r="C340" s="1" t="s">
        <v>146</v>
      </c>
      <c r="D340" s="1" t="s">
        <v>739</v>
      </c>
      <c r="E340" s="18">
        <v>6500</v>
      </c>
      <c r="F340" s="10"/>
      <c r="G340" s="162">
        <v>367.88</v>
      </c>
      <c r="H340" s="5">
        <f t="shared" si="86"/>
        <v>0</v>
      </c>
      <c r="I340" s="102">
        <f t="shared" si="87"/>
        <v>415.70440000000002</v>
      </c>
      <c r="J340" s="85">
        <f t="shared" si="88"/>
        <v>0</v>
      </c>
      <c r="K340" s="58">
        <v>10</v>
      </c>
      <c r="L340" s="4" t="s">
        <v>1</v>
      </c>
      <c r="M340" s="8">
        <f>S340+P340</f>
        <v>28.209999999999997</v>
      </c>
      <c r="N340" s="9">
        <v>26.741</v>
      </c>
      <c r="O340" s="2">
        <v>0.41199999999999998</v>
      </c>
      <c r="P340" s="2">
        <v>1.43</v>
      </c>
      <c r="Q340" s="2">
        <v>0</v>
      </c>
      <c r="R340" s="2">
        <v>0</v>
      </c>
      <c r="S340" s="126">
        <f t="shared" ref="S340:S362" si="89">O340/100*E340+R340</f>
        <v>26.779999999999998</v>
      </c>
      <c r="T340" s="7" t="s">
        <v>78</v>
      </c>
      <c r="U340" s="1"/>
      <c r="W340" s="31">
        <v>36</v>
      </c>
      <c r="Y340" s="1" t="s">
        <v>329</v>
      </c>
      <c r="Z340" s="4" t="s">
        <v>430</v>
      </c>
      <c r="AA340" s="4" t="s">
        <v>436</v>
      </c>
      <c r="AB340" s="34" t="s">
        <v>454</v>
      </c>
      <c r="AC340" s="7" t="s">
        <v>582</v>
      </c>
      <c r="AD340" s="1">
        <v>11.25</v>
      </c>
      <c r="AE340" s="1">
        <v>11.25</v>
      </c>
      <c r="AF340" s="1">
        <v>7.5</v>
      </c>
      <c r="AJ340" s="1">
        <v>47</v>
      </c>
      <c r="AK340" s="1">
        <v>36</v>
      </c>
      <c r="AM340" s="50">
        <f t="shared" ref="AM340:AM363" si="90">M340*W340</f>
        <v>1015.56</v>
      </c>
      <c r="AN340" s="46">
        <v>0.96499999999999997</v>
      </c>
      <c r="AO340" s="1">
        <v>0.157</v>
      </c>
      <c r="AP340" s="47">
        <v>7.6999999999999999E-2</v>
      </c>
      <c r="AQ340" s="1">
        <v>0.19600000000000001</v>
      </c>
      <c r="AU340" s="5"/>
      <c r="AW340" s="5"/>
    </row>
    <row r="341" spans="1:49" ht="14.45" customHeight="1" x14ac:dyDescent="0.2">
      <c r="A341" s="45">
        <f>SUBTOTAL(3,$B$18:B341)</f>
        <v>324</v>
      </c>
      <c r="B341" s="12">
        <v>696244400128</v>
      </c>
      <c r="C341" s="1" t="s">
        <v>145</v>
      </c>
      <c r="D341" s="1" t="s">
        <v>740</v>
      </c>
      <c r="E341" s="18">
        <v>100</v>
      </c>
      <c r="F341" s="10"/>
      <c r="G341" s="162">
        <v>7.89</v>
      </c>
      <c r="H341" s="5">
        <f t="shared" si="86"/>
        <v>0</v>
      </c>
      <c r="I341" s="102">
        <f t="shared" si="87"/>
        <v>8.9156999999999993</v>
      </c>
      <c r="J341" s="85">
        <f t="shared" si="88"/>
        <v>0</v>
      </c>
      <c r="K341" s="58">
        <v>10</v>
      </c>
      <c r="L341" s="4" t="s">
        <v>1</v>
      </c>
      <c r="M341" s="8">
        <f>(S341+P341)+(Q341/6)</f>
        <v>0.53600000000000003</v>
      </c>
      <c r="N341" s="9">
        <v>0.41140000000000004</v>
      </c>
      <c r="O341" s="2">
        <v>0.41199999999999998</v>
      </c>
      <c r="P341" s="2">
        <v>7.8E-2</v>
      </c>
      <c r="Q341" s="2">
        <v>0.22800000000000001</v>
      </c>
      <c r="R341" s="2">
        <v>8.0000000000000002E-3</v>
      </c>
      <c r="S341" s="126">
        <f t="shared" si="89"/>
        <v>0.42</v>
      </c>
      <c r="T341" s="7" t="s">
        <v>67</v>
      </c>
      <c r="U341" s="1">
        <v>6</v>
      </c>
      <c r="V341" s="7" t="s">
        <v>341</v>
      </c>
      <c r="W341" s="31">
        <v>864</v>
      </c>
      <c r="X341" s="31">
        <f>W341/U341</f>
        <v>144</v>
      </c>
      <c r="Y341" s="1" t="s">
        <v>332</v>
      </c>
      <c r="Z341" s="4" t="s">
        <v>430</v>
      </c>
      <c r="AA341" s="4" t="s">
        <v>436</v>
      </c>
      <c r="AB341" s="34" t="s">
        <v>454</v>
      </c>
      <c r="AC341" s="7" t="s">
        <v>582</v>
      </c>
      <c r="AD341" s="1">
        <v>1.5</v>
      </c>
      <c r="AE341" s="1">
        <v>3.5</v>
      </c>
      <c r="AF341" s="1">
        <v>4.75</v>
      </c>
      <c r="AG341" s="1">
        <v>7.375</v>
      </c>
      <c r="AH341" s="1">
        <v>5.375</v>
      </c>
      <c r="AI341" s="1">
        <v>5.375</v>
      </c>
      <c r="AJ341" s="1">
        <v>47</v>
      </c>
      <c r="AK341" s="1">
        <v>36</v>
      </c>
      <c r="AM341" s="50">
        <f t="shared" si="90"/>
        <v>463.10400000000004</v>
      </c>
      <c r="AN341" s="46">
        <v>0.96499999999999997</v>
      </c>
      <c r="AO341" s="1">
        <v>0.157</v>
      </c>
      <c r="AP341" s="47">
        <v>7.6999999999999999E-2</v>
      </c>
      <c r="AQ341" s="1">
        <v>0.19600000000000001</v>
      </c>
      <c r="AU341" s="5"/>
      <c r="AW341" s="5"/>
    </row>
    <row r="342" spans="1:49" ht="12.75" x14ac:dyDescent="0.2">
      <c r="A342" s="45">
        <f>SUBTOTAL(3,$B$18:B342)</f>
        <v>325</v>
      </c>
      <c r="B342" s="12">
        <v>696244400074</v>
      </c>
      <c r="C342" s="1" t="s">
        <v>144</v>
      </c>
      <c r="D342" s="1" t="s">
        <v>1056</v>
      </c>
      <c r="E342" s="18">
        <v>700</v>
      </c>
      <c r="F342" s="10"/>
      <c r="G342" s="162">
        <v>46.63</v>
      </c>
      <c r="H342" s="5">
        <f t="shared" si="86"/>
        <v>0</v>
      </c>
      <c r="I342" s="102">
        <f t="shared" si="87"/>
        <v>52.691900000000004</v>
      </c>
      <c r="J342" s="85">
        <f t="shared" si="88"/>
        <v>0</v>
      </c>
      <c r="K342" s="58">
        <v>10</v>
      </c>
      <c r="L342" s="4" t="s">
        <v>1</v>
      </c>
      <c r="M342" s="8">
        <f>S342+P342</f>
        <v>3.1559999999999997</v>
      </c>
      <c r="N342" s="9">
        <v>2.8797999999999999</v>
      </c>
      <c r="O342" s="2">
        <v>0.41199999999999998</v>
      </c>
      <c r="P342" s="2">
        <v>0.26400000000000001</v>
      </c>
      <c r="Q342" s="2">
        <v>0.4</v>
      </c>
      <c r="R342" s="2">
        <v>8.0000000000000002E-3</v>
      </c>
      <c r="S342" s="126">
        <f t="shared" si="89"/>
        <v>2.8919999999999995</v>
      </c>
      <c r="T342" s="7" t="s">
        <v>70</v>
      </c>
      <c r="U342" s="1">
        <v>2</v>
      </c>
      <c r="V342" s="7" t="s">
        <v>342</v>
      </c>
      <c r="W342" s="31">
        <v>140</v>
      </c>
      <c r="X342" s="31">
        <f>W342/U342</f>
        <v>70</v>
      </c>
      <c r="Y342" s="1" t="s">
        <v>1005</v>
      </c>
      <c r="Z342" s="4" t="s">
        <v>430</v>
      </c>
      <c r="AA342" s="4" t="s">
        <v>436</v>
      </c>
      <c r="AB342" s="34" t="s">
        <v>454</v>
      </c>
      <c r="AC342" s="7" t="s">
        <v>582</v>
      </c>
      <c r="AD342" s="1">
        <v>7</v>
      </c>
      <c r="AE342" s="1">
        <v>6</v>
      </c>
      <c r="AF342" s="1">
        <v>3.5</v>
      </c>
      <c r="AG342" s="1">
        <v>12.5</v>
      </c>
      <c r="AH342" s="1">
        <v>7.5</v>
      </c>
      <c r="AI342" s="1">
        <v>4.375</v>
      </c>
      <c r="AJ342" s="1">
        <v>47</v>
      </c>
      <c r="AK342" s="1">
        <v>36</v>
      </c>
      <c r="AM342" s="50">
        <f t="shared" si="90"/>
        <v>441.84</v>
      </c>
      <c r="AN342" s="46">
        <v>0.96499999999999997</v>
      </c>
      <c r="AO342" s="1">
        <v>0.157</v>
      </c>
      <c r="AP342" s="47">
        <v>7.6999999999999999E-2</v>
      </c>
      <c r="AQ342" s="1">
        <v>0.19600000000000001</v>
      </c>
      <c r="AU342" s="5"/>
      <c r="AW342" s="5"/>
    </row>
    <row r="343" spans="1:49" ht="13.15" customHeight="1" x14ac:dyDescent="0.2">
      <c r="A343" s="45">
        <f>SUBTOTAL(3,$B$18:B343)</f>
        <v>326</v>
      </c>
      <c r="B343" s="12">
        <v>696244400012</v>
      </c>
      <c r="C343" s="1" t="s">
        <v>143</v>
      </c>
      <c r="D343" s="1" t="s">
        <v>741</v>
      </c>
      <c r="E343" s="18">
        <v>4500</v>
      </c>
      <c r="F343" s="10"/>
      <c r="G343" s="162">
        <v>319.83</v>
      </c>
      <c r="H343" s="5">
        <f t="shared" si="86"/>
        <v>0</v>
      </c>
      <c r="I343" s="102">
        <f t="shared" si="87"/>
        <v>361.40789999999998</v>
      </c>
      <c r="J343" s="85">
        <f t="shared" si="88"/>
        <v>0</v>
      </c>
      <c r="K343" s="58">
        <v>10</v>
      </c>
      <c r="L343" s="4" t="s">
        <v>1</v>
      </c>
      <c r="M343" s="8">
        <f>S343+P343</f>
        <v>26.450000000000003</v>
      </c>
      <c r="N343" s="9">
        <v>25.047000000000001</v>
      </c>
      <c r="O343" s="2">
        <v>0.55600000000000005</v>
      </c>
      <c r="P343" s="2">
        <v>1.43</v>
      </c>
      <c r="Q343" s="2">
        <v>0</v>
      </c>
      <c r="R343" s="2">
        <v>0</v>
      </c>
      <c r="S343" s="126">
        <f t="shared" si="89"/>
        <v>25.020000000000003</v>
      </c>
      <c r="T343" s="7" t="s">
        <v>78</v>
      </c>
      <c r="U343" s="1"/>
      <c r="W343" s="31">
        <v>36</v>
      </c>
      <c r="Y343" s="1" t="s">
        <v>329</v>
      </c>
      <c r="Z343" s="4" t="s">
        <v>430</v>
      </c>
      <c r="AA343" s="4" t="s">
        <v>436</v>
      </c>
      <c r="AB343" s="34" t="s">
        <v>455</v>
      </c>
      <c r="AC343" s="7" t="s">
        <v>582</v>
      </c>
      <c r="AD343" s="1">
        <v>11.25</v>
      </c>
      <c r="AE343" s="1">
        <v>11.25</v>
      </c>
      <c r="AF343" s="1">
        <v>7.5</v>
      </c>
      <c r="AJ343" s="1">
        <v>47</v>
      </c>
      <c r="AK343" s="1">
        <v>36</v>
      </c>
      <c r="AM343" s="50">
        <f t="shared" si="90"/>
        <v>952.2</v>
      </c>
      <c r="AN343" s="46">
        <v>1.3069999999999999</v>
      </c>
      <c r="AO343" s="1">
        <v>0.157</v>
      </c>
      <c r="AP343" s="47">
        <v>7.6999999999999999E-2</v>
      </c>
      <c r="AQ343" s="1">
        <v>0.19600000000000001</v>
      </c>
      <c r="AU343" s="5"/>
      <c r="AW343" s="5"/>
    </row>
    <row r="344" spans="1:49" ht="14.45" customHeight="1" x14ac:dyDescent="0.2">
      <c r="A344" s="45">
        <f>SUBTOTAL(3,$B$18:B344)</f>
        <v>327</v>
      </c>
      <c r="B344" s="12">
        <v>696244400135</v>
      </c>
      <c r="C344" s="1" t="s">
        <v>142</v>
      </c>
      <c r="D344" s="1" t="s">
        <v>742</v>
      </c>
      <c r="E344" s="18">
        <v>100</v>
      </c>
      <c r="F344" s="10"/>
      <c r="G344" s="162">
        <v>9.7100000000000009</v>
      </c>
      <c r="H344" s="5">
        <f t="shared" si="86"/>
        <v>0</v>
      </c>
      <c r="I344" s="102">
        <f t="shared" si="87"/>
        <v>10.972300000000001</v>
      </c>
      <c r="J344" s="85">
        <f t="shared" si="88"/>
        <v>0</v>
      </c>
      <c r="K344" s="58">
        <v>10</v>
      </c>
      <c r="L344" s="4" t="s">
        <v>1</v>
      </c>
      <c r="M344" s="8">
        <f>(S344+P344)+(Q344/6)</f>
        <v>0.68</v>
      </c>
      <c r="N344" s="9">
        <v>0.55660000000000009</v>
      </c>
      <c r="O344" s="2">
        <v>0.55600000000000005</v>
      </c>
      <c r="P344" s="2">
        <v>7.8E-2</v>
      </c>
      <c r="Q344" s="2">
        <v>0.22800000000000001</v>
      </c>
      <c r="R344" s="2">
        <v>8.0000000000000002E-3</v>
      </c>
      <c r="S344" s="126">
        <f t="shared" si="89"/>
        <v>0.56400000000000006</v>
      </c>
      <c r="T344" s="7" t="s">
        <v>67</v>
      </c>
      <c r="U344" s="1">
        <v>6</v>
      </c>
      <c r="V344" s="7" t="s">
        <v>341</v>
      </c>
      <c r="W344" s="31">
        <v>864</v>
      </c>
      <c r="X344" s="31">
        <f>W344/U344</f>
        <v>144</v>
      </c>
      <c r="Y344" s="1" t="s">
        <v>332</v>
      </c>
      <c r="Z344" s="4" t="s">
        <v>430</v>
      </c>
      <c r="AA344" s="4" t="s">
        <v>436</v>
      </c>
      <c r="AB344" s="34" t="s">
        <v>455</v>
      </c>
      <c r="AC344" s="7" t="s">
        <v>582</v>
      </c>
      <c r="AD344" s="1">
        <v>1.5</v>
      </c>
      <c r="AE344" s="1">
        <v>3.5</v>
      </c>
      <c r="AF344" s="1">
        <v>4.75</v>
      </c>
      <c r="AG344" s="1">
        <v>7.375</v>
      </c>
      <c r="AH344" s="1">
        <v>5.375</v>
      </c>
      <c r="AI344" s="1">
        <v>5.375</v>
      </c>
      <c r="AJ344" s="1">
        <v>47</v>
      </c>
      <c r="AK344" s="1">
        <v>36</v>
      </c>
      <c r="AM344" s="50">
        <f t="shared" si="90"/>
        <v>587.5200000000001</v>
      </c>
      <c r="AN344" s="46">
        <v>1.3069999999999999</v>
      </c>
      <c r="AO344" s="1">
        <v>0.157</v>
      </c>
      <c r="AP344" s="47">
        <v>7.6999999999999999E-2</v>
      </c>
      <c r="AQ344" s="1">
        <v>0.19600000000000001</v>
      </c>
      <c r="AU344" s="5"/>
      <c r="AW344" s="5"/>
    </row>
    <row r="345" spans="1:49" ht="12.75" x14ac:dyDescent="0.2">
      <c r="A345" s="45">
        <f>SUBTOTAL(3,$B$18:B345)</f>
        <v>328</v>
      </c>
      <c r="B345" s="12">
        <v>696244400081</v>
      </c>
      <c r="C345" s="1" t="s">
        <v>141</v>
      </c>
      <c r="D345" s="1" t="s">
        <v>1057</v>
      </c>
      <c r="E345" s="18">
        <v>565</v>
      </c>
      <c r="F345" s="10"/>
      <c r="G345" s="162">
        <v>46.63</v>
      </c>
      <c r="H345" s="5">
        <f t="shared" si="86"/>
        <v>0</v>
      </c>
      <c r="I345" s="102">
        <f t="shared" si="87"/>
        <v>52.691900000000004</v>
      </c>
      <c r="J345" s="85">
        <f t="shared" si="88"/>
        <v>0</v>
      </c>
      <c r="K345" s="58">
        <v>10</v>
      </c>
      <c r="L345" s="4" t="s">
        <v>1</v>
      </c>
      <c r="M345" s="8">
        <f>S345+P345</f>
        <v>3.4134000000000002</v>
      </c>
      <c r="N345" s="9">
        <v>3.1447900000000004</v>
      </c>
      <c r="O345" s="2">
        <v>0.55600000000000005</v>
      </c>
      <c r="P345" s="2">
        <v>0.26400000000000001</v>
      </c>
      <c r="Q345" s="2">
        <v>0.4</v>
      </c>
      <c r="R345" s="2">
        <v>8.0000000000000002E-3</v>
      </c>
      <c r="S345" s="126">
        <f t="shared" si="89"/>
        <v>3.1494000000000004</v>
      </c>
      <c r="T345" s="7" t="s">
        <v>70</v>
      </c>
      <c r="U345" s="1">
        <v>2</v>
      </c>
      <c r="V345" s="7" t="s">
        <v>342</v>
      </c>
      <c r="W345" s="31">
        <v>140</v>
      </c>
      <c r="X345" s="31">
        <f>W345/U345</f>
        <v>70</v>
      </c>
      <c r="Y345" s="1" t="s">
        <v>1005</v>
      </c>
      <c r="Z345" s="4" t="s">
        <v>430</v>
      </c>
      <c r="AA345" s="4" t="s">
        <v>436</v>
      </c>
      <c r="AB345" s="34" t="s">
        <v>455</v>
      </c>
      <c r="AC345" s="7" t="s">
        <v>582</v>
      </c>
      <c r="AD345" s="1">
        <v>7</v>
      </c>
      <c r="AE345" s="1">
        <v>6</v>
      </c>
      <c r="AF345" s="1">
        <v>3.5</v>
      </c>
      <c r="AG345" s="1">
        <v>12.5</v>
      </c>
      <c r="AH345" s="1">
        <v>7.5</v>
      </c>
      <c r="AI345" s="1">
        <v>4.375</v>
      </c>
      <c r="AJ345" s="1">
        <v>47</v>
      </c>
      <c r="AK345" s="1">
        <v>36</v>
      </c>
      <c r="AM345" s="50">
        <f t="shared" si="90"/>
        <v>477.87600000000003</v>
      </c>
      <c r="AN345" s="46">
        <v>1.3069999999999999</v>
      </c>
      <c r="AO345" s="1">
        <v>0.157</v>
      </c>
      <c r="AP345" s="47">
        <v>7.6999999999999999E-2</v>
      </c>
      <c r="AQ345" s="1">
        <v>0.19600000000000001</v>
      </c>
      <c r="AU345" s="5"/>
      <c r="AW345" s="5"/>
    </row>
    <row r="346" spans="1:49" ht="13.15" customHeight="1" x14ac:dyDescent="0.2">
      <c r="A346" s="45">
        <f>SUBTOTAL(3,$B$18:B346)</f>
        <v>329</v>
      </c>
      <c r="B346" s="12">
        <v>696244400029</v>
      </c>
      <c r="C346" s="1" t="s">
        <v>140</v>
      </c>
      <c r="D346" s="1" t="s">
        <v>743</v>
      </c>
      <c r="E346" s="18">
        <v>3500</v>
      </c>
      <c r="F346" s="10"/>
      <c r="G346" s="162">
        <v>299.83</v>
      </c>
      <c r="H346" s="5">
        <f t="shared" si="86"/>
        <v>0</v>
      </c>
      <c r="I346" s="102">
        <f t="shared" si="87"/>
        <v>338.80789999999996</v>
      </c>
      <c r="J346" s="85">
        <f t="shared" si="88"/>
        <v>0</v>
      </c>
      <c r="K346" s="58">
        <v>10</v>
      </c>
      <c r="L346" s="4" t="s">
        <v>1</v>
      </c>
      <c r="M346" s="8">
        <f>S346+P346</f>
        <v>26.209999999999997</v>
      </c>
      <c r="N346" s="9">
        <v>24.717000000000006</v>
      </c>
      <c r="O346" s="2">
        <v>0.70799999999999996</v>
      </c>
      <c r="P346" s="2">
        <v>1.43</v>
      </c>
      <c r="Q346" s="2">
        <v>0</v>
      </c>
      <c r="R346" s="2">
        <v>0</v>
      </c>
      <c r="S346" s="126">
        <f t="shared" si="89"/>
        <v>24.779999999999998</v>
      </c>
      <c r="T346" s="7" t="s">
        <v>78</v>
      </c>
      <c r="U346" s="1"/>
      <c r="W346" s="31">
        <v>36</v>
      </c>
      <c r="Y346" s="1" t="s">
        <v>329</v>
      </c>
      <c r="Z346" s="4" t="s">
        <v>430</v>
      </c>
      <c r="AA346" s="4" t="s">
        <v>436</v>
      </c>
      <c r="AB346" s="34" t="s">
        <v>498</v>
      </c>
      <c r="AC346" s="7" t="s">
        <v>582</v>
      </c>
      <c r="AD346" s="1">
        <v>11.25</v>
      </c>
      <c r="AE346" s="1">
        <v>11.25</v>
      </c>
      <c r="AF346" s="1">
        <v>7.5</v>
      </c>
      <c r="AJ346" s="1">
        <v>47</v>
      </c>
      <c r="AK346" s="1">
        <v>36</v>
      </c>
      <c r="AM346" s="50">
        <f t="shared" si="90"/>
        <v>943.56</v>
      </c>
      <c r="AN346" s="46">
        <v>1.6140000000000001</v>
      </c>
      <c r="AO346" s="1">
        <v>0.157</v>
      </c>
      <c r="AP346" s="47">
        <v>7.6999999999999999E-2</v>
      </c>
      <c r="AQ346" s="1">
        <v>0.19600000000000001</v>
      </c>
      <c r="AU346" s="5"/>
      <c r="AW346" s="5"/>
    </row>
    <row r="347" spans="1:49" ht="13.15" customHeight="1" x14ac:dyDescent="0.2">
      <c r="A347" s="45">
        <f>SUBTOTAL(3,$B$18:B347)</f>
        <v>330</v>
      </c>
      <c r="B347" s="12">
        <v>696244400142</v>
      </c>
      <c r="C347" s="1" t="s">
        <v>139</v>
      </c>
      <c r="D347" s="1" t="s">
        <v>744</v>
      </c>
      <c r="E347" s="18">
        <v>100</v>
      </c>
      <c r="F347" s="10"/>
      <c r="G347" s="162">
        <v>11.51</v>
      </c>
      <c r="H347" s="5">
        <f t="shared" si="86"/>
        <v>0</v>
      </c>
      <c r="I347" s="102">
        <f t="shared" si="87"/>
        <v>13.0063</v>
      </c>
      <c r="J347" s="85">
        <f t="shared" si="88"/>
        <v>0</v>
      </c>
      <c r="K347" s="58">
        <v>10</v>
      </c>
      <c r="L347" s="4" t="s">
        <v>1</v>
      </c>
      <c r="M347" s="8">
        <f>(S347+P347)+(Q347/6)</f>
        <v>0.83199999999999996</v>
      </c>
      <c r="N347" s="9">
        <v>0.70620000000000005</v>
      </c>
      <c r="O347" s="2">
        <v>0.70799999999999996</v>
      </c>
      <c r="P347" s="2">
        <v>7.8E-2</v>
      </c>
      <c r="Q347" s="2">
        <v>0.22800000000000001</v>
      </c>
      <c r="R347" s="2">
        <v>8.0000000000000002E-3</v>
      </c>
      <c r="S347" s="126">
        <f t="shared" si="89"/>
        <v>0.71599999999999997</v>
      </c>
      <c r="T347" s="7" t="s">
        <v>67</v>
      </c>
      <c r="U347" s="1">
        <v>6</v>
      </c>
      <c r="V347" s="7" t="s">
        <v>341</v>
      </c>
      <c r="W347" s="31">
        <v>864</v>
      </c>
      <c r="X347" s="31">
        <f>W347/U347</f>
        <v>144</v>
      </c>
      <c r="Y347" s="1" t="s">
        <v>332</v>
      </c>
      <c r="Z347" s="4" t="s">
        <v>430</v>
      </c>
      <c r="AA347" s="4" t="s">
        <v>436</v>
      </c>
      <c r="AB347" s="34" t="s">
        <v>498</v>
      </c>
      <c r="AC347" s="7" t="s">
        <v>582</v>
      </c>
      <c r="AD347" s="1">
        <v>1.5</v>
      </c>
      <c r="AE347" s="1">
        <v>3.5</v>
      </c>
      <c r="AF347" s="1">
        <v>4.75</v>
      </c>
      <c r="AG347" s="1">
        <v>7.375</v>
      </c>
      <c r="AH347" s="1">
        <v>5.375</v>
      </c>
      <c r="AI347" s="1">
        <v>5.375</v>
      </c>
      <c r="AJ347" s="1">
        <v>47</v>
      </c>
      <c r="AK347" s="1">
        <v>36</v>
      </c>
      <c r="AM347" s="50">
        <f t="shared" si="90"/>
        <v>718.84799999999996</v>
      </c>
      <c r="AN347" s="46">
        <v>1.6140000000000001</v>
      </c>
      <c r="AO347" s="1">
        <v>0.157</v>
      </c>
      <c r="AP347" s="47">
        <v>7.6999999999999999E-2</v>
      </c>
      <c r="AQ347" s="1">
        <v>0.19600000000000001</v>
      </c>
      <c r="AU347" s="5"/>
      <c r="AW347" s="5"/>
    </row>
    <row r="348" spans="1:49" ht="13.15" customHeight="1" x14ac:dyDescent="0.2">
      <c r="A348" s="45">
        <f>SUBTOTAL(3,$B$18:B348)</f>
        <v>331</v>
      </c>
      <c r="B348" s="12">
        <v>696244400098</v>
      </c>
      <c r="C348" s="1" t="s">
        <v>138</v>
      </c>
      <c r="D348" s="1" t="s">
        <v>1058</v>
      </c>
      <c r="E348" s="18">
        <v>475</v>
      </c>
      <c r="F348" s="10"/>
      <c r="G348" s="162">
        <v>46.63</v>
      </c>
      <c r="H348" s="5">
        <f t="shared" si="86"/>
        <v>0</v>
      </c>
      <c r="I348" s="102">
        <f t="shared" si="87"/>
        <v>52.691900000000004</v>
      </c>
      <c r="J348" s="85">
        <f t="shared" si="88"/>
        <v>0</v>
      </c>
      <c r="K348" s="58">
        <v>10</v>
      </c>
      <c r="L348" s="4" t="s">
        <v>1</v>
      </c>
      <c r="M348" s="8">
        <f>S348+P348</f>
        <v>3.6349999999999998</v>
      </c>
      <c r="N348" s="9">
        <v>3.3544500000000004</v>
      </c>
      <c r="O348" s="2">
        <v>0.70799999999999996</v>
      </c>
      <c r="P348" s="2">
        <v>0.26400000000000001</v>
      </c>
      <c r="Q348" s="2">
        <v>0.4</v>
      </c>
      <c r="R348" s="2">
        <v>8.0000000000000002E-3</v>
      </c>
      <c r="S348" s="126">
        <f t="shared" si="89"/>
        <v>3.3709999999999996</v>
      </c>
      <c r="T348" s="7" t="s">
        <v>70</v>
      </c>
      <c r="U348" s="1">
        <v>2</v>
      </c>
      <c r="V348" s="7" t="s">
        <v>342</v>
      </c>
      <c r="W348" s="31">
        <v>140</v>
      </c>
      <c r="X348" s="31">
        <f>W348/U348</f>
        <v>70</v>
      </c>
      <c r="Y348" s="1" t="s">
        <v>1005</v>
      </c>
      <c r="Z348" s="4" t="s">
        <v>430</v>
      </c>
      <c r="AA348" s="4" t="s">
        <v>436</v>
      </c>
      <c r="AB348" s="34" t="s">
        <v>498</v>
      </c>
      <c r="AC348" s="7" t="s">
        <v>582</v>
      </c>
      <c r="AD348" s="1">
        <v>7</v>
      </c>
      <c r="AE348" s="1">
        <v>6</v>
      </c>
      <c r="AF348" s="1">
        <v>3.5</v>
      </c>
      <c r="AG348" s="1">
        <v>12.5</v>
      </c>
      <c r="AH348" s="1">
        <v>7.5</v>
      </c>
      <c r="AI348" s="1">
        <v>4.375</v>
      </c>
      <c r="AJ348" s="1">
        <v>47</v>
      </c>
      <c r="AK348" s="1">
        <v>36</v>
      </c>
      <c r="AM348" s="50">
        <f t="shared" si="90"/>
        <v>508.9</v>
      </c>
      <c r="AN348" s="46">
        <v>1.6140000000000001</v>
      </c>
      <c r="AO348" s="1">
        <v>0.157</v>
      </c>
      <c r="AP348" s="47">
        <v>7.6999999999999999E-2</v>
      </c>
      <c r="AQ348" s="1">
        <v>0.19600000000000001</v>
      </c>
      <c r="AU348" s="5"/>
      <c r="AW348" s="5"/>
    </row>
    <row r="349" spans="1:49" ht="13.15" customHeight="1" x14ac:dyDescent="0.2">
      <c r="A349" s="45">
        <f>SUBTOTAL(3,$B$18:B349)</f>
        <v>332</v>
      </c>
      <c r="B349" s="12" t="s">
        <v>137</v>
      </c>
      <c r="C349" s="1" t="s">
        <v>136</v>
      </c>
      <c r="D349" s="1" t="s">
        <v>745</v>
      </c>
      <c r="E349" s="18">
        <v>3000</v>
      </c>
      <c r="F349" s="10"/>
      <c r="G349" s="162">
        <v>285.05</v>
      </c>
      <c r="H349" s="5">
        <f t="shared" si="86"/>
        <v>0</v>
      </c>
      <c r="I349" s="102">
        <f t="shared" si="87"/>
        <v>322.10649999999998</v>
      </c>
      <c r="J349" s="85">
        <f t="shared" si="88"/>
        <v>0</v>
      </c>
      <c r="K349" s="58">
        <v>10</v>
      </c>
      <c r="L349" s="4" t="s">
        <v>1</v>
      </c>
      <c r="M349" s="8">
        <f>S349+P349</f>
        <v>24.53</v>
      </c>
      <c r="N349" s="9">
        <v>23.166000000000004</v>
      </c>
      <c r="O349" s="2">
        <v>0.77</v>
      </c>
      <c r="P349" s="2">
        <v>1.43</v>
      </c>
      <c r="Q349" s="2">
        <v>0</v>
      </c>
      <c r="R349" s="2">
        <v>0</v>
      </c>
      <c r="S349" s="126">
        <f t="shared" si="89"/>
        <v>23.1</v>
      </c>
      <c r="T349" s="7" t="s">
        <v>78</v>
      </c>
      <c r="U349" s="1"/>
      <c r="W349" s="31">
        <v>36</v>
      </c>
      <c r="Y349" s="1" t="s">
        <v>329</v>
      </c>
      <c r="Z349" s="4" t="s">
        <v>430</v>
      </c>
      <c r="AA349" s="4" t="s">
        <v>436</v>
      </c>
      <c r="AB349" s="34" t="s">
        <v>499</v>
      </c>
      <c r="AC349" s="7" t="s">
        <v>582</v>
      </c>
      <c r="AD349" s="1">
        <v>11.25</v>
      </c>
      <c r="AE349" s="1">
        <v>11.25</v>
      </c>
      <c r="AF349" s="1">
        <v>7.5</v>
      </c>
      <c r="AJ349" s="1">
        <v>47</v>
      </c>
      <c r="AK349" s="1">
        <v>36</v>
      </c>
      <c r="AM349" s="50">
        <f t="shared" si="90"/>
        <v>883.08</v>
      </c>
      <c r="AN349" s="46">
        <v>1.7709999999999999</v>
      </c>
      <c r="AO349" s="1">
        <v>0.157</v>
      </c>
      <c r="AP349" s="47">
        <v>7.6999999999999999E-2</v>
      </c>
      <c r="AQ349" s="1">
        <v>0.19600000000000001</v>
      </c>
      <c r="AU349" s="5"/>
      <c r="AW349" s="5"/>
    </row>
    <row r="350" spans="1:49" ht="14.45" customHeight="1" x14ac:dyDescent="0.2">
      <c r="A350" s="45">
        <f>SUBTOTAL(3,$B$18:B350)</f>
        <v>333</v>
      </c>
      <c r="B350" s="12">
        <v>696244400494</v>
      </c>
      <c r="C350" s="1" t="s">
        <v>135</v>
      </c>
      <c r="D350" s="1" t="s">
        <v>746</v>
      </c>
      <c r="E350" s="18">
        <v>100</v>
      </c>
      <c r="F350" s="10"/>
      <c r="G350" s="162">
        <v>12.49</v>
      </c>
      <c r="H350" s="5">
        <f t="shared" si="86"/>
        <v>0</v>
      </c>
      <c r="I350" s="102">
        <f t="shared" si="87"/>
        <v>14.1137</v>
      </c>
      <c r="J350" s="85">
        <f t="shared" si="88"/>
        <v>0</v>
      </c>
      <c r="K350" s="58">
        <v>10</v>
      </c>
      <c r="L350" s="4" t="s">
        <v>1</v>
      </c>
      <c r="M350" s="8">
        <f>S350+P350</f>
        <v>0.85599999999999998</v>
      </c>
      <c r="N350" s="9">
        <v>0.78</v>
      </c>
      <c r="O350" s="2">
        <v>0.77</v>
      </c>
      <c r="P350" s="2">
        <v>7.8E-2</v>
      </c>
      <c r="Q350" s="2">
        <v>0.22800000000000001</v>
      </c>
      <c r="R350" s="2">
        <v>8.0000000000000002E-3</v>
      </c>
      <c r="S350" s="126">
        <f t="shared" si="89"/>
        <v>0.77800000000000002</v>
      </c>
      <c r="T350" s="7" t="s">
        <v>67</v>
      </c>
      <c r="U350" s="1">
        <v>6</v>
      </c>
      <c r="V350" s="7" t="s">
        <v>341</v>
      </c>
      <c r="W350" s="31">
        <v>864</v>
      </c>
      <c r="X350" s="31">
        <f>W350/U350</f>
        <v>144</v>
      </c>
      <c r="Y350" s="1" t="s">
        <v>332</v>
      </c>
      <c r="Z350" s="4" t="s">
        <v>430</v>
      </c>
      <c r="AA350" s="4" t="s">
        <v>436</v>
      </c>
      <c r="AB350" s="34" t="s">
        <v>499</v>
      </c>
      <c r="AC350" s="7" t="s">
        <v>582</v>
      </c>
      <c r="AD350" s="1">
        <v>1.5</v>
      </c>
      <c r="AE350" s="1">
        <v>3.5</v>
      </c>
      <c r="AF350" s="1">
        <v>4.75</v>
      </c>
      <c r="AG350" s="1">
        <v>7.375</v>
      </c>
      <c r="AH350" s="1">
        <v>5.375</v>
      </c>
      <c r="AI350" s="1">
        <v>5.375</v>
      </c>
      <c r="AJ350" s="1">
        <v>47</v>
      </c>
      <c r="AK350" s="1">
        <v>36</v>
      </c>
      <c r="AM350" s="50">
        <f t="shared" si="90"/>
        <v>739.58399999999995</v>
      </c>
      <c r="AN350" s="46">
        <v>1.7709999999999999</v>
      </c>
      <c r="AO350" s="1">
        <v>0.157</v>
      </c>
      <c r="AP350" s="47">
        <v>7.6999999999999999E-2</v>
      </c>
      <c r="AQ350" s="1">
        <v>0.19600000000000001</v>
      </c>
      <c r="AU350" s="5"/>
      <c r="AW350" s="5"/>
    </row>
    <row r="351" spans="1:49" ht="12.75" x14ac:dyDescent="0.2">
      <c r="A351" s="45">
        <f>SUBTOTAL(3,$B$18:B351)</f>
        <v>334</v>
      </c>
      <c r="B351" s="12">
        <v>696244400104</v>
      </c>
      <c r="C351" s="1" t="s">
        <v>134</v>
      </c>
      <c r="D351" s="1" t="s">
        <v>1059</v>
      </c>
      <c r="E351" s="18">
        <v>400</v>
      </c>
      <c r="F351" s="10"/>
      <c r="G351" s="162">
        <v>46.63</v>
      </c>
      <c r="H351" s="5">
        <f t="shared" si="86"/>
        <v>0</v>
      </c>
      <c r="I351" s="102">
        <f t="shared" si="87"/>
        <v>52.691900000000004</v>
      </c>
      <c r="J351" s="85">
        <f t="shared" si="88"/>
        <v>0</v>
      </c>
      <c r="K351" s="58">
        <v>10</v>
      </c>
      <c r="L351" s="4" t="s">
        <v>1</v>
      </c>
      <c r="M351" s="8">
        <f>S351+P351</f>
        <v>3.3520000000000003</v>
      </c>
      <c r="N351" s="9">
        <v>3.0888000000000004</v>
      </c>
      <c r="O351" s="2">
        <v>0.77</v>
      </c>
      <c r="P351" s="2">
        <v>0.26400000000000001</v>
      </c>
      <c r="Q351" s="2">
        <v>0.4</v>
      </c>
      <c r="R351" s="2">
        <v>8.0000000000000002E-3</v>
      </c>
      <c r="S351" s="126">
        <f t="shared" si="89"/>
        <v>3.0880000000000001</v>
      </c>
      <c r="T351" s="7" t="s">
        <v>70</v>
      </c>
      <c r="U351" s="1">
        <v>2</v>
      </c>
      <c r="V351" s="7" t="s">
        <v>342</v>
      </c>
      <c r="W351" s="31">
        <v>140</v>
      </c>
      <c r="X351" s="31">
        <f>W351/U351</f>
        <v>70</v>
      </c>
      <c r="Y351" s="1" t="s">
        <v>1005</v>
      </c>
      <c r="Z351" s="4" t="s">
        <v>430</v>
      </c>
      <c r="AA351" s="4" t="s">
        <v>436</v>
      </c>
      <c r="AB351" s="34" t="s">
        <v>499</v>
      </c>
      <c r="AC351" s="7" t="s">
        <v>582</v>
      </c>
      <c r="AD351" s="1">
        <v>7</v>
      </c>
      <c r="AE351" s="1">
        <v>6</v>
      </c>
      <c r="AF351" s="1">
        <v>3.5</v>
      </c>
      <c r="AG351" s="1">
        <v>12.5</v>
      </c>
      <c r="AH351" s="1">
        <v>7.5</v>
      </c>
      <c r="AI351" s="1">
        <v>4.375</v>
      </c>
      <c r="AJ351" s="1">
        <v>47</v>
      </c>
      <c r="AK351" s="1">
        <v>36</v>
      </c>
      <c r="AM351" s="50">
        <f t="shared" si="90"/>
        <v>469.28000000000003</v>
      </c>
      <c r="AN351" s="46">
        <v>1.7709999999999999</v>
      </c>
      <c r="AO351" s="1">
        <v>0.157</v>
      </c>
      <c r="AP351" s="47">
        <v>7.6999999999999999E-2</v>
      </c>
      <c r="AQ351" s="1">
        <v>0.19600000000000001</v>
      </c>
      <c r="AU351" s="5"/>
      <c r="AW351" s="5"/>
    </row>
    <row r="352" spans="1:49" ht="13.15" customHeight="1" x14ac:dyDescent="0.2">
      <c r="A352" s="45">
        <f>SUBTOTAL(3,$B$18:B352)</f>
        <v>335</v>
      </c>
      <c r="B352" s="12">
        <v>696244400555</v>
      </c>
      <c r="C352" s="1" t="s">
        <v>133</v>
      </c>
      <c r="D352" s="1" t="s">
        <v>747</v>
      </c>
      <c r="E352" s="18">
        <v>2000</v>
      </c>
      <c r="F352" s="10"/>
      <c r="G352" s="162">
        <v>212.29</v>
      </c>
      <c r="H352" s="5">
        <f t="shared" si="86"/>
        <v>0</v>
      </c>
      <c r="I352" s="102">
        <f t="shared" si="87"/>
        <v>239.8877</v>
      </c>
      <c r="J352" s="85">
        <f t="shared" si="88"/>
        <v>0</v>
      </c>
      <c r="K352" s="58">
        <v>10</v>
      </c>
      <c r="L352" s="4" t="s">
        <v>1</v>
      </c>
      <c r="M352" s="8">
        <f>S352+P352</f>
        <v>18.47</v>
      </c>
      <c r="N352" s="9">
        <v>17.512</v>
      </c>
      <c r="O352" s="2">
        <v>0.85199999999999998</v>
      </c>
      <c r="P352" s="2">
        <v>1.43</v>
      </c>
      <c r="Q352" s="2">
        <v>0</v>
      </c>
      <c r="R352" s="2">
        <v>0</v>
      </c>
      <c r="S352" s="126">
        <f t="shared" si="89"/>
        <v>17.04</v>
      </c>
      <c r="T352" s="7" t="s">
        <v>78</v>
      </c>
      <c r="U352" s="1"/>
      <c r="W352" s="31">
        <v>36</v>
      </c>
      <c r="Y352" s="1" t="s">
        <v>329</v>
      </c>
      <c r="Z352" s="4" t="s">
        <v>430</v>
      </c>
      <c r="AA352" s="4" t="s">
        <v>436</v>
      </c>
      <c r="AB352" s="34" t="s">
        <v>500</v>
      </c>
      <c r="AC352" s="7" t="s">
        <v>582</v>
      </c>
      <c r="AD352" s="1">
        <v>11.25</v>
      </c>
      <c r="AE352" s="1">
        <v>11.25</v>
      </c>
      <c r="AF352" s="1">
        <v>7.5</v>
      </c>
      <c r="AJ352" s="1">
        <v>47</v>
      </c>
      <c r="AK352" s="1">
        <v>36</v>
      </c>
      <c r="AM352" s="50">
        <f t="shared" si="90"/>
        <v>664.92</v>
      </c>
      <c r="AN352" s="46">
        <v>2</v>
      </c>
      <c r="AO352" s="1">
        <v>0.157</v>
      </c>
      <c r="AP352" s="47">
        <v>7.6999999999999999E-2</v>
      </c>
      <c r="AQ352" s="1">
        <v>0.19600000000000001</v>
      </c>
      <c r="AU352" s="5"/>
      <c r="AW352" s="5"/>
    </row>
    <row r="353" spans="1:49" ht="14.45" customHeight="1" x14ac:dyDescent="0.2">
      <c r="A353" s="45">
        <f>SUBTOTAL(3,$B$18:B353)</f>
        <v>336</v>
      </c>
      <c r="B353" s="12">
        <v>696244400579</v>
      </c>
      <c r="C353" s="1" t="s">
        <v>132</v>
      </c>
      <c r="D353" s="1" t="s">
        <v>748</v>
      </c>
      <c r="E353" s="18">
        <v>100</v>
      </c>
      <c r="F353" s="10"/>
      <c r="G353" s="162">
        <v>14.61</v>
      </c>
      <c r="H353" s="5">
        <f t="shared" si="86"/>
        <v>0</v>
      </c>
      <c r="I353" s="102">
        <f t="shared" si="87"/>
        <v>16.5093</v>
      </c>
      <c r="J353" s="85">
        <f t="shared" si="88"/>
        <v>0</v>
      </c>
      <c r="K353" s="58">
        <v>10</v>
      </c>
      <c r="L353" s="4" t="s">
        <v>1</v>
      </c>
      <c r="M353" s="8">
        <f>(S353+P353)+(Q353/6)</f>
        <v>0.97599999999999998</v>
      </c>
      <c r="N353" s="9">
        <v>0.87560000000000016</v>
      </c>
      <c r="O353" s="2">
        <v>0.85199999999999998</v>
      </c>
      <c r="P353" s="2">
        <v>7.8E-2</v>
      </c>
      <c r="Q353" s="2">
        <v>0.22800000000000001</v>
      </c>
      <c r="R353" s="2">
        <v>8.0000000000000002E-3</v>
      </c>
      <c r="S353" s="126">
        <f t="shared" si="89"/>
        <v>0.86</v>
      </c>
      <c r="T353" s="7" t="s">
        <v>67</v>
      </c>
      <c r="U353" s="1">
        <v>6</v>
      </c>
      <c r="V353" s="7" t="s">
        <v>341</v>
      </c>
      <c r="W353" s="31">
        <v>864</v>
      </c>
      <c r="X353" s="31">
        <f>W353/U353</f>
        <v>144</v>
      </c>
      <c r="Y353" s="1" t="s">
        <v>332</v>
      </c>
      <c r="Z353" s="4" t="s">
        <v>430</v>
      </c>
      <c r="AA353" s="4" t="s">
        <v>436</v>
      </c>
      <c r="AB353" s="34" t="s">
        <v>500</v>
      </c>
      <c r="AC353" s="7" t="s">
        <v>582</v>
      </c>
      <c r="AD353" s="1">
        <v>1.5</v>
      </c>
      <c r="AE353" s="1">
        <v>3.5</v>
      </c>
      <c r="AF353" s="1">
        <v>4.75</v>
      </c>
      <c r="AG353" s="1">
        <v>7.375</v>
      </c>
      <c r="AH353" s="1">
        <v>5.375</v>
      </c>
      <c r="AI353" s="1">
        <v>5.375</v>
      </c>
      <c r="AJ353" s="1">
        <v>47</v>
      </c>
      <c r="AK353" s="1">
        <v>36</v>
      </c>
      <c r="AM353" s="50">
        <f t="shared" si="90"/>
        <v>843.26400000000001</v>
      </c>
      <c r="AN353" s="46">
        <v>2</v>
      </c>
      <c r="AO353" s="1">
        <v>0.157</v>
      </c>
      <c r="AP353" s="47">
        <v>7.6999999999999999E-2</v>
      </c>
      <c r="AQ353" s="1">
        <v>0.19600000000000001</v>
      </c>
      <c r="AU353" s="5"/>
      <c r="AW353" s="5"/>
    </row>
    <row r="354" spans="1:49" ht="12.75" x14ac:dyDescent="0.2">
      <c r="A354" s="45">
        <f>SUBTOTAL(3,$B$18:B354)</f>
        <v>337</v>
      </c>
      <c r="B354" s="12">
        <v>696244400593</v>
      </c>
      <c r="C354" s="1" t="s">
        <v>131</v>
      </c>
      <c r="D354" s="1" t="s">
        <v>1060</v>
      </c>
      <c r="E354" s="18">
        <v>400</v>
      </c>
      <c r="F354" s="10"/>
      <c r="G354" s="162">
        <v>48.94</v>
      </c>
      <c r="H354" s="5">
        <f t="shared" si="86"/>
        <v>0</v>
      </c>
      <c r="I354" s="102">
        <f t="shared" si="87"/>
        <v>55.302199999999999</v>
      </c>
      <c r="J354" s="85">
        <f t="shared" si="88"/>
        <v>0</v>
      </c>
      <c r="K354" s="58">
        <v>10</v>
      </c>
      <c r="L354" s="4" t="s">
        <v>1</v>
      </c>
      <c r="M354" s="8">
        <f>S354+P354</f>
        <v>3.6799999999999997</v>
      </c>
      <c r="N354" s="9">
        <v>3.5024000000000006</v>
      </c>
      <c r="O354" s="2">
        <v>0.85199999999999998</v>
      </c>
      <c r="P354" s="2">
        <v>0.26400000000000001</v>
      </c>
      <c r="Q354" s="2">
        <v>0.4</v>
      </c>
      <c r="R354" s="2">
        <v>8.0000000000000002E-3</v>
      </c>
      <c r="S354" s="126">
        <f t="shared" si="89"/>
        <v>3.4159999999999999</v>
      </c>
      <c r="T354" s="7" t="s">
        <v>70</v>
      </c>
      <c r="U354" s="1">
        <v>2</v>
      </c>
      <c r="V354" s="7" t="s">
        <v>342</v>
      </c>
      <c r="W354" s="31">
        <v>140</v>
      </c>
      <c r="X354" s="31">
        <f>W354/U354</f>
        <v>70</v>
      </c>
      <c r="Y354" s="1" t="s">
        <v>1005</v>
      </c>
      <c r="Z354" s="4" t="s">
        <v>430</v>
      </c>
      <c r="AA354" s="4" t="s">
        <v>436</v>
      </c>
      <c r="AB354" s="34" t="s">
        <v>500</v>
      </c>
      <c r="AC354" s="7" t="s">
        <v>582</v>
      </c>
      <c r="AD354" s="1">
        <v>7</v>
      </c>
      <c r="AE354" s="1">
        <v>6</v>
      </c>
      <c r="AF354" s="1">
        <v>3.5</v>
      </c>
      <c r="AG354" s="1">
        <v>12.5</v>
      </c>
      <c r="AH354" s="1">
        <v>7.5</v>
      </c>
      <c r="AI354" s="1">
        <v>4.375</v>
      </c>
      <c r="AJ354" s="1">
        <v>47</v>
      </c>
      <c r="AK354" s="1">
        <v>36</v>
      </c>
      <c r="AM354" s="50">
        <f t="shared" si="90"/>
        <v>515.19999999999993</v>
      </c>
      <c r="AN354" s="46">
        <v>2</v>
      </c>
      <c r="AO354" s="1">
        <v>0.157</v>
      </c>
      <c r="AP354" s="47">
        <v>7.6999999999999999E-2</v>
      </c>
      <c r="AQ354" s="1">
        <v>0.19600000000000001</v>
      </c>
      <c r="AU354" s="5"/>
      <c r="AW354" s="5"/>
    </row>
    <row r="355" spans="1:49" ht="13.15" customHeight="1" x14ac:dyDescent="0.2">
      <c r="A355" s="45">
        <f>SUBTOTAL(3,$B$18:B355)</f>
        <v>338</v>
      </c>
      <c r="B355" s="12">
        <v>696244400654</v>
      </c>
      <c r="C355" s="1" t="s">
        <v>130</v>
      </c>
      <c r="D355" s="1" t="s">
        <v>749</v>
      </c>
      <c r="E355" s="18">
        <v>2000</v>
      </c>
      <c r="F355" s="10"/>
      <c r="G355" s="162">
        <v>296.63</v>
      </c>
      <c r="H355" s="5">
        <f t="shared" si="86"/>
        <v>0</v>
      </c>
      <c r="I355" s="102">
        <f t="shared" si="87"/>
        <v>335.19189999999998</v>
      </c>
      <c r="J355" s="85">
        <f t="shared" si="88"/>
        <v>0</v>
      </c>
      <c r="K355" s="58">
        <v>15</v>
      </c>
      <c r="L355" s="4" t="s">
        <v>1</v>
      </c>
      <c r="M355" s="8">
        <f>S355+P355</f>
        <v>23.11</v>
      </c>
      <c r="N355" s="9">
        <v>22.440000000000005</v>
      </c>
      <c r="O355" s="2">
        <v>1.0840000000000001</v>
      </c>
      <c r="P355" s="2">
        <v>1.43</v>
      </c>
      <c r="Q355" s="2">
        <v>0</v>
      </c>
      <c r="R355" s="2">
        <v>0</v>
      </c>
      <c r="S355" s="126">
        <f t="shared" si="89"/>
        <v>21.68</v>
      </c>
      <c r="T355" s="7" t="s">
        <v>78</v>
      </c>
      <c r="U355" s="1"/>
      <c r="W355" s="31">
        <v>36</v>
      </c>
      <c r="Y355" s="1" t="s">
        <v>329</v>
      </c>
      <c r="Z355" s="4" t="s">
        <v>430</v>
      </c>
      <c r="AA355" s="4" t="s">
        <v>436</v>
      </c>
      <c r="AB355" s="34" t="s">
        <v>461</v>
      </c>
      <c r="AC355" s="7" t="s">
        <v>577</v>
      </c>
      <c r="AD355" s="1">
        <v>11.25</v>
      </c>
      <c r="AE355" s="1">
        <v>11.25</v>
      </c>
      <c r="AF355" s="1">
        <v>7.5</v>
      </c>
      <c r="AJ355" s="1">
        <v>47</v>
      </c>
      <c r="AK355" s="1">
        <v>36</v>
      </c>
      <c r="AM355" s="50">
        <f t="shared" si="90"/>
        <v>831.96</v>
      </c>
      <c r="AN355" s="46">
        <v>2</v>
      </c>
      <c r="AO355" s="1">
        <v>0.17699999999999999</v>
      </c>
      <c r="AP355" s="47">
        <v>0.104</v>
      </c>
      <c r="AQ355" s="1">
        <v>0.23200000000000001</v>
      </c>
      <c r="AU355" s="5"/>
      <c r="AW355" s="5"/>
    </row>
    <row r="356" spans="1:49" ht="14.45" customHeight="1" x14ac:dyDescent="0.2">
      <c r="A356" s="45">
        <f>SUBTOTAL(3,$B$18:B356)</f>
        <v>339</v>
      </c>
      <c r="B356" s="12">
        <v>696244400678</v>
      </c>
      <c r="C356" s="1" t="s">
        <v>129</v>
      </c>
      <c r="D356" s="1" t="s">
        <v>750</v>
      </c>
      <c r="E356" s="18">
        <v>100</v>
      </c>
      <c r="F356" s="10"/>
      <c r="G356" s="162">
        <v>19.61</v>
      </c>
      <c r="H356" s="5">
        <f t="shared" si="86"/>
        <v>0</v>
      </c>
      <c r="I356" s="102">
        <f t="shared" si="87"/>
        <v>22.159299999999998</v>
      </c>
      <c r="J356" s="85">
        <f t="shared" si="88"/>
        <v>0</v>
      </c>
      <c r="K356" s="58">
        <v>15</v>
      </c>
      <c r="L356" s="4" t="s">
        <v>1</v>
      </c>
      <c r="M356" s="8">
        <f>(S356+P356)+(Q356/6)</f>
        <v>1.2100000000000002</v>
      </c>
      <c r="N356" s="9">
        <v>1.1220000000000001</v>
      </c>
      <c r="O356" s="2">
        <v>1.0840000000000001</v>
      </c>
      <c r="P356" s="2">
        <v>7.8E-2</v>
      </c>
      <c r="Q356" s="2">
        <v>0.22800000000000001</v>
      </c>
      <c r="R356" s="2">
        <v>0.01</v>
      </c>
      <c r="S356" s="126">
        <f t="shared" si="89"/>
        <v>1.0940000000000001</v>
      </c>
      <c r="T356" s="7" t="s">
        <v>67</v>
      </c>
      <c r="U356" s="1">
        <v>6</v>
      </c>
      <c r="V356" s="7" t="s">
        <v>341</v>
      </c>
      <c r="W356" s="31">
        <v>864</v>
      </c>
      <c r="X356" s="31">
        <f>W356/U356</f>
        <v>144</v>
      </c>
      <c r="Y356" s="1" t="s">
        <v>332</v>
      </c>
      <c r="Z356" s="4" t="s">
        <v>430</v>
      </c>
      <c r="AA356" s="4" t="s">
        <v>436</v>
      </c>
      <c r="AB356" s="34" t="s">
        <v>461</v>
      </c>
      <c r="AC356" s="7" t="s">
        <v>577</v>
      </c>
      <c r="AD356" s="1">
        <v>1.5</v>
      </c>
      <c r="AE356" s="1">
        <v>3.5</v>
      </c>
      <c r="AF356" s="1">
        <v>4.75</v>
      </c>
      <c r="AG356" s="1">
        <v>7.375</v>
      </c>
      <c r="AH356" s="1">
        <v>5.375</v>
      </c>
      <c r="AI356" s="1">
        <v>5.375</v>
      </c>
      <c r="AJ356" s="1">
        <v>47</v>
      </c>
      <c r="AK356" s="1">
        <v>36</v>
      </c>
      <c r="AM356" s="50">
        <f t="shared" si="90"/>
        <v>1045.44</v>
      </c>
      <c r="AN356" s="46">
        <v>2</v>
      </c>
      <c r="AO356" s="1">
        <v>0.17699999999999999</v>
      </c>
      <c r="AP356" s="47">
        <v>0.104</v>
      </c>
      <c r="AQ356" s="1">
        <v>0.23200000000000001</v>
      </c>
      <c r="AU356" s="5"/>
      <c r="AW356" s="5"/>
    </row>
    <row r="357" spans="1:49" ht="12.75" x14ac:dyDescent="0.2">
      <c r="A357" s="45">
        <f>SUBTOTAL(3,$B$18:B357)</f>
        <v>340</v>
      </c>
      <c r="B357" s="12">
        <v>696244400692</v>
      </c>
      <c r="C357" s="1" t="s">
        <v>128</v>
      </c>
      <c r="D357" s="1" t="s">
        <v>1061</v>
      </c>
      <c r="E357" s="18">
        <v>315</v>
      </c>
      <c r="F357" s="10"/>
      <c r="G357" s="162">
        <v>46.63</v>
      </c>
      <c r="H357" s="5">
        <f t="shared" si="86"/>
        <v>0</v>
      </c>
      <c r="I357" s="102">
        <f t="shared" si="87"/>
        <v>52.691900000000004</v>
      </c>
      <c r="J357" s="85">
        <f t="shared" si="88"/>
        <v>0</v>
      </c>
      <c r="K357" s="58">
        <v>15</v>
      </c>
      <c r="L357" s="4" t="s">
        <v>1</v>
      </c>
      <c r="M357" s="8">
        <f>S357+P357</f>
        <v>3.6886000000000001</v>
      </c>
      <c r="N357" s="9">
        <v>3.5343000000000004</v>
      </c>
      <c r="O357" s="2">
        <v>1.0840000000000001</v>
      </c>
      <c r="P357" s="2">
        <v>0.26400000000000001</v>
      </c>
      <c r="Q357" s="2">
        <v>0.4</v>
      </c>
      <c r="R357" s="2">
        <v>0.01</v>
      </c>
      <c r="S357" s="126">
        <f t="shared" si="89"/>
        <v>3.4245999999999999</v>
      </c>
      <c r="T357" s="7" t="s">
        <v>70</v>
      </c>
      <c r="U357" s="1">
        <v>2</v>
      </c>
      <c r="V357" s="7" t="s">
        <v>342</v>
      </c>
      <c r="W357" s="31">
        <v>140</v>
      </c>
      <c r="X357" s="31">
        <f>W357/U357</f>
        <v>70</v>
      </c>
      <c r="Y357" s="1" t="s">
        <v>1005</v>
      </c>
      <c r="Z357" s="4" t="s">
        <v>430</v>
      </c>
      <c r="AA357" s="4" t="s">
        <v>436</v>
      </c>
      <c r="AB357" s="34" t="s">
        <v>461</v>
      </c>
      <c r="AC357" s="7" t="s">
        <v>577</v>
      </c>
      <c r="AD357" s="1">
        <v>7</v>
      </c>
      <c r="AE357" s="1">
        <v>6</v>
      </c>
      <c r="AF357" s="1">
        <v>3.5</v>
      </c>
      <c r="AG357" s="1">
        <v>12.5</v>
      </c>
      <c r="AH357" s="1">
        <v>7.5</v>
      </c>
      <c r="AI357" s="1">
        <v>4.375</v>
      </c>
      <c r="AJ357" s="1">
        <v>47</v>
      </c>
      <c r="AK357" s="1">
        <v>36</v>
      </c>
      <c r="AM357" s="50">
        <f t="shared" si="90"/>
        <v>516.404</v>
      </c>
      <c r="AN357" s="46">
        <v>2</v>
      </c>
      <c r="AO357" s="1">
        <v>0.17699999999999999</v>
      </c>
      <c r="AP357" s="47">
        <v>0.104</v>
      </c>
      <c r="AQ357" s="1">
        <v>0.23200000000000001</v>
      </c>
      <c r="AU357" s="5"/>
      <c r="AW357" s="5"/>
    </row>
    <row r="358" spans="1:49" ht="14.45" customHeight="1" x14ac:dyDescent="0.2">
      <c r="A358" s="45">
        <f>SUBTOTAL(3,$B$18:B358)</f>
        <v>341</v>
      </c>
      <c r="B358" s="12">
        <v>696244400050</v>
      </c>
      <c r="C358" s="1" t="s">
        <v>127</v>
      </c>
      <c r="D358" s="1" t="s">
        <v>751</v>
      </c>
      <c r="E358" s="18">
        <v>1000</v>
      </c>
      <c r="F358" s="10"/>
      <c r="G358" s="162">
        <v>308.5</v>
      </c>
      <c r="H358" s="5">
        <f t="shared" si="86"/>
        <v>0</v>
      </c>
      <c r="I358" s="102">
        <f t="shared" si="87"/>
        <v>348.60500000000002</v>
      </c>
      <c r="J358" s="85">
        <f t="shared" si="88"/>
        <v>0</v>
      </c>
      <c r="K358" s="58">
        <v>15</v>
      </c>
      <c r="L358" s="4" t="s">
        <v>1</v>
      </c>
      <c r="M358" s="8">
        <f>S358+P358</f>
        <v>15.65</v>
      </c>
      <c r="N358" s="9">
        <v>14.190000000000001</v>
      </c>
      <c r="O358" s="2">
        <v>1.4219999999999999</v>
      </c>
      <c r="P358" s="2">
        <v>1.43</v>
      </c>
      <c r="Q358" s="2">
        <v>0</v>
      </c>
      <c r="R358" s="2">
        <v>0</v>
      </c>
      <c r="S358" s="126">
        <f t="shared" si="89"/>
        <v>14.22</v>
      </c>
      <c r="T358" s="7" t="s">
        <v>78</v>
      </c>
      <c r="U358" s="1"/>
      <c r="W358" s="31">
        <v>36</v>
      </c>
      <c r="Y358" s="1" t="s">
        <v>329</v>
      </c>
      <c r="Z358" s="4" t="s">
        <v>430</v>
      </c>
      <c r="AA358" s="4" t="s">
        <v>436</v>
      </c>
      <c r="AB358" s="34" t="s">
        <v>501</v>
      </c>
      <c r="AC358" s="7" t="s">
        <v>577</v>
      </c>
      <c r="AD358" s="1">
        <v>11.25</v>
      </c>
      <c r="AE358" s="1">
        <v>11.25</v>
      </c>
      <c r="AF358" s="1">
        <v>7.5</v>
      </c>
      <c r="AJ358" s="1">
        <v>47</v>
      </c>
      <c r="AK358" s="1">
        <v>36</v>
      </c>
      <c r="AM358" s="50">
        <f t="shared" si="90"/>
        <v>563.4</v>
      </c>
      <c r="AN358" s="46">
        <v>2.5</v>
      </c>
      <c r="AO358" s="1">
        <v>0.17699999999999999</v>
      </c>
      <c r="AP358" s="47">
        <v>0.104</v>
      </c>
      <c r="AQ358" s="1">
        <v>0.23200000000000001</v>
      </c>
      <c r="AU358" s="5"/>
      <c r="AW358" s="5"/>
    </row>
    <row r="359" spans="1:49" ht="13.15" customHeight="1" x14ac:dyDescent="0.2">
      <c r="A359" s="45">
        <f>SUBTOTAL(3,$B$18:B359)</f>
        <v>342</v>
      </c>
      <c r="B359" s="12">
        <v>696244400173</v>
      </c>
      <c r="C359" s="1" t="s">
        <v>126</v>
      </c>
      <c r="D359" s="1" t="s">
        <v>752</v>
      </c>
      <c r="E359" s="18">
        <v>50</v>
      </c>
      <c r="F359" s="10"/>
      <c r="G359" s="162">
        <v>20.21</v>
      </c>
      <c r="H359" s="5">
        <f t="shared" si="86"/>
        <v>0</v>
      </c>
      <c r="I359" s="102">
        <f t="shared" si="87"/>
        <v>22.837300000000003</v>
      </c>
      <c r="J359" s="85">
        <f t="shared" si="88"/>
        <v>0</v>
      </c>
      <c r="K359" s="58">
        <v>15</v>
      </c>
      <c r="L359" s="4" t="s">
        <v>1</v>
      </c>
      <c r="M359" s="8">
        <f>(S359+P359)+(Q359/6)</f>
        <v>0.83699999999999997</v>
      </c>
      <c r="N359" s="9">
        <v>0.70950000000000013</v>
      </c>
      <c r="O359" s="2">
        <v>1.4219999999999999</v>
      </c>
      <c r="P359" s="2">
        <v>7.8E-2</v>
      </c>
      <c r="Q359" s="2">
        <v>0.22800000000000001</v>
      </c>
      <c r="R359" s="2">
        <v>0.01</v>
      </c>
      <c r="S359" s="126">
        <f t="shared" si="89"/>
        <v>0.72099999999999997</v>
      </c>
      <c r="T359" s="7" t="s">
        <v>67</v>
      </c>
      <c r="U359" s="1">
        <v>6</v>
      </c>
      <c r="V359" s="7" t="s">
        <v>341</v>
      </c>
      <c r="W359" s="31">
        <v>864</v>
      </c>
      <c r="X359" s="31">
        <f>W359/U359</f>
        <v>144</v>
      </c>
      <c r="Y359" s="1" t="s">
        <v>332</v>
      </c>
      <c r="Z359" s="4" t="s">
        <v>430</v>
      </c>
      <c r="AA359" s="4" t="s">
        <v>436</v>
      </c>
      <c r="AB359" s="34" t="s">
        <v>501</v>
      </c>
      <c r="AC359" s="7" t="s">
        <v>577</v>
      </c>
      <c r="AD359" s="1">
        <v>1.5</v>
      </c>
      <c r="AE359" s="1">
        <v>3.5</v>
      </c>
      <c r="AF359" s="1">
        <v>4.75</v>
      </c>
      <c r="AG359" s="1">
        <v>7.375</v>
      </c>
      <c r="AH359" s="1">
        <v>5.375</v>
      </c>
      <c r="AI359" s="1">
        <v>5.375</v>
      </c>
      <c r="AJ359" s="1">
        <v>47</v>
      </c>
      <c r="AK359" s="1">
        <v>36</v>
      </c>
      <c r="AM359" s="50">
        <f t="shared" si="90"/>
        <v>723.16800000000001</v>
      </c>
      <c r="AN359" s="46">
        <v>2.5</v>
      </c>
      <c r="AO359" s="1">
        <v>0.17699999999999999</v>
      </c>
      <c r="AP359" s="47">
        <v>0.104</v>
      </c>
      <c r="AQ359" s="1">
        <v>0.23200000000000001</v>
      </c>
      <c r="AU359" s="5"/>
      <c r="AW359" s="5"/>
    </row>
    <row r="360" spans="1:49" ht="13.15" customHeight="1" x14ac:dyDescent="0.25">
      <c r="A360" s="45">
        <f>SUBTOTAL(3,$B$18:B360)</f>
        <v>343</v>
      </c>
      <c r="B360" s="119">
        <v>696244400791</v>
      </c>
      <c r="C360" s="1" t="s">
        <v>1002</v>
      </c>
      <c r="D360" s="1" t="s">
        <v>1062</v>
      </c>
      <c r="E360" s="18">
        <v>250</v>
      </c>
      <c r="F360" s="10"/>
      <c r="G360" s="162">
        <v>84.84</v>
      </c>
      <c r="H360" s="5">
        <f t="shared" si="86"/>
        <v>0</v>
      </c>
      <c r="I360" s="102">
        <f t="shared" si="87"/>
        <v>95.869200000000006</v>
      </c>
      <c r="J360" s="85">
        <f t="shared" si="88"/>
        <v>0</v>
      </c>
      <c r="K360" s="58">
        <v>15</v>
      </c>
      <c r="L360" s="4" t="s">
        <v>1</v>
      </c>
      <c r="M360" s="8">
        <f>S360+P360</f>
        <v>3.8289999999999997</v>
      </c>
      <c r="N360" s="9">
        <v>3.5649999999999999</v>
      </c>
      <c r="O360" s="2">
        <v>1.4219999999999999</v>
      </c>
      <c r="P360" s="2">
        <v>0.26400000000000001</v>
      </c>
      <c r="Q360" s="2">
        <v>0.4</v>
      </c>
      <c r="R360" s="2">
        <v>0.01</v>
      </c>
      <c r="S360" s="126">
        <f t="shared" ref="S360" si="91">O360/100*E360+R360</f>
        <v>3.5649999999999999</v>
      </c>
      <c r="T360" s="7" t="s">
        <v>70</v>
      </c>
      <c r="U360" s="1">
        <v>2</v>
      </c>
      <c r="V360" s="7" t="s">
        <v>342</v>
      </c>
      <c r="W360" s="31">
        <v>140</v>
      </c>
      <c r="X360" s="31">
        <f>W360/U360</f>
        <v>70</v>
      </c>
      <c r="Y360" s="1" t="s">
        <v>1005</v>
      </c>
      <c r="Z360" s="4" t="s">
        <v>430</v>
      </c>
      <c r="AA360" s="4" t="s">
        <v>436</v>
      </c>
      <c r="AB360" s="34" t="s">
        <v>501</v>
      </c>
      <c r="AC360" s="7" t="s">
        <v>577</v>
      </c>
      <c r="AD360" s="1">
        <v>7</v>
      </c>
      <c r="AE360" s="1">
        <v>6</v>
      </c>
      <c r="AF360" s="1">
        <v>3.5</v>
      </c>
      <c r="AG360" s="1">
        <v>12.5</v>
      </c>
      <c r="AH360" s="1">
        <v>7.5</v>
      </c>
      <c r="AI360" s="1">
        <v>4.375</v>
      </c>
      <c r="AJ360" s="1">
        <v>47</v>
      </c>
      <c r="AK360" s="1">
        <v>36</v>
      </c>
      <c r="AM360" s="50">
        <f t="shared" si="90"/>
        <v>536.05999999999995</v>
      </c>
      <c r="AN360" s="46">
        <v>2</v>
      </c>
      <c r="AO360" s="1">
        <v>0.17699999999999999</v>
      </c>
      <c r="AP360" s="47">
        <v>0.104</v>
      </c>
      <c r="AQ360" s="1">
        <v>0.23200000000000001</v>
      </c>
      <c r="AU360" s="5"/>
      <c r="AW360" s="5"/>
    </row>
    <row r="361" spans="1:49" ht="13.15" customHeight="1" x14ac:dyDescent="0.2">
      <c r="A361" s="45">
        <f>SUBTOTAL(3,$B$18:B361)</f>
        <v>344</v>
      </c>
      <c r="B361" s="12">
        <v>696244400067</v>
      </c>
      <c r="C361" s="1" t="s">
        <v>125</v>
      </c>
      <c r="D361" s="1" t="s">
        <v>753</v>
      </c>
      <c r="E361" s="18">
        <v>800</v>
      </c>
      <c r="F361" s="10"/>
      <c r="G361" s="162">
        <v>258.57</v>
      </c>
      <c r="H361" s="5">
        <f t="shared" si="86"/>
        <v>0</v>
      </c>
      <c r="I361" s="102">
        <f t="shared" si="87"/>
        <v>292.1841</v>
      </c>
      <c r="J361" s="85">
        <f t="shared" si="88"/>
        <v>0</v>
      </c>
      <c r="K361" s="58">
        <v>15</v>
      </c>
      <c r="L361" s="4" t="s">
        <v>1</v>
      </c>
      <c r="M361" s="8">
        <f>S361+P361</f>
        <v>15.67</v>
      </c>
      <c r="N361" s="9">
        <v>14.203200000000002</v>
      </c>
      <c r="O361" s="2">
        <v>1.78</v>
      </c>
      <c r="P361" s="2">
        <v>1.43</v>
      </c>
      <c r="Q361" s="2">
        <v>0</v>
      </c>
      <c r="R361" s="2">
        <v>0</v>
      </c>
      <c r="S361" s="126">
        <f t="shared" si="89"/>
        <v>14.24</v>
      </c>
      <c r="T361" s="7" t="s">
        <v>78</v>
      </c>
      <c r="W361" s="31">
        <v>36</v>
      </c>
      <c r="Y361" s="1" t="s">
        <v>329</v>
      </c>
      <c r="Z361" s="4" t="s">
        <v>430</v>
      </c>
      <c r="AA361" s="4" t="s">
        <v>436</v>
      </c>
      <c r="AB361" s="34" t="s">
        <v>502</v>
      </c>
      <c r="AC361" s="7" t="s">
        <v>577</v>
      </c>
      <c r="AD361" s="1">
        <v>11.25</v>
      </c>
      <c r="AE361" s="1">
        <v>11.25</v>
      </c>
      <c r="AF361" s="1">
        <v>7.5</v>
      </c>
      <c r="AJ361" s="1">
        <v>47</v>
      </c>
      <c r="AK361" s="1">
        <v>36</v>
      </c>
      <c r="AM361" s="50">
        <f t="shared" si="90"/>
        <v>564.12</v>
      </c>
      <c r="AN361" s="46">
        <v>2.96</v>
      </c>
      <c r="AO361" s="1">
        <v>0.17699999999999999</v>
      </c>
      <c r="AP361" s="47">
        <v>0.104</v>
      </c>
      <c r="AQ361" s="1">
        <v>0.23200000000000001</v>
      </c>
      <c r="AU361" s="5"/>
      <c r="AW361" s="5"/>
    </row>
    <row r="362" spans="1:49" ht="13.15" customHeight="1" x14ac:dyDescent="0.2">
      <c r="A362" s="45">
        <f>SUBTOTAL(3,$B$18:B362)</f>
        <v>345</v>
      </c>
      <c r="B362" s="12">
        <v>696244400180</v>
      </c>
      <c r="C362" s="1" t="s">
        <v>124</v>
      </c>
      <c r="D362" s="1" t="s">
        <v>754</v>
      </c>
      <c r="E362" s="18">
        <v>50</v>
      </c>
      <c r="F362" s="10"/>
      <c r="G362" s="162">
        <v>21.2</v>
      </c>
      <c r="H362" s="5">
        <f t="shared" si="86"/>
        <v>0</v>
      </c>
      <c r="I362" s="102">
        <f t="shared" si="87"/>
        <v>23.956</v>
      </c>
      <c r="J362" s="85">
        <f t="shared" si="88"/>
        <v>0</v>
      </c>
      <c r="K362" s="58">
        <v>15</v>
      </c>
      <c r="L362" s="4" t="s">
        <v>1</v>
      </c>
      <c r="M362" s="8">
        <f>(S362+P362)+(Q362/6)</f>
        <v>1.0336666666666667</v>
      </c>
      <c r="N362" s="9">
        <v>0.88770000000000016</v>
      </c>
      <c r="O362" s="2">
        <v>1.78</v>
      </c>
      <c r="P362" s="2">
        <v>8.5999999999999993E-2</v>
      </c>
      <c r="Q362" s="2">
        <v>0.28599999999999998</v>
      </c>
      <c r="R362" s="2">
        <v>0.01</v>
      </c>
      <c r="S362" s="126">
        <f t="shared" si="89"/>
        <v>0.9</v>
      </c>
      <c r="T362" s="7" t="s">
        <v>81</v>
      </c>
      <c r="U362" s="63">
        <v>4</v>
      </c>
      <c r="V362" s="7" t="s">
        <v>339</v>
      </c>
      <c r="W362" s="31">
        <v>256</v>
      </c>
      <c r="X362" s="31">
        <f>W362/U362</f>
        <v>64</v>
      </c>
      <c r="Y362" s="1" t="s">
        <v>334</v>
      </c>
      <c r="Z362" s="4" t="s">
        <v>430</v>
      </c>
      <c r="AA362" s="4" t="s">
        <v>436</v>
      </c>
      <c r="AB362" s="34" t="s">
        <v>502</v>
      </c>
      <c r="AC362" s="7" t="s">
        <v>577</v>
      </c>
      <c r="AD362" s="1">
        <v>2.5</v>
      </c>
      <c r="AE362" s="1">
        <v>3.5</v>
      </c>
      <c r="AF362" s="1">
        <v>4.75</v>
      </c>
      <c r="AG362" s="1">
        <v>10</v>
      </c>
      <c r="AH362" s="1">
        <v>7.375</v>
      </c>
      <c r="AI362" s="1">
        <v>5.5</v>
      </c>
      <c r="AJ362" s="1">
        <v>47</v>
      </c>
      <c r="AK362" s="1">
        <v>36</v>
      </c>
      <c r="AM362" s="50">
        <f t="shared" si="90"/>
        <v>264.61866666666668</v>
      </c>
      <c r="AN362" s="46">
        <v>2.96</v>
      </c>
      <c r="AO362" s="1">
        <v>0.17699999999999999</v>
      </c>
      <c r="AP362" s="47">
        <v>0.104</v>
      </c>
      <c r="AQ362" s="1">
        <v>0.23200000000000001</v>
      </c>
      <c r="AU362" s="5"/>
      <c r="AW362" s="5"/>
    </row>
    <row r="363" spans="1:49" ht="13.15" customHeight="1" x14ac:dyDescent="0.25">
      <c r="A363" s="45">
        <f>SUBTOTAL(3,$B$18:B363)</f>
        <v>346</v>
      </c>
      <c r="B363" s="119">
        <v>696244400951</v>
      </c>
      <c r="C363" s="1" t="s">
        <v>1003</v>
      </c>
      <c r="D363" s="1" t="s">
        <v>1063</v>
      </c>
      <c r="E363" s="18">
        <v>250</v>
      </c>
      <c r="F363" s="10"/>
      <c r="G363" s="162">
        <v>88.9</v>
      </c>
      <c r="H363" s="5">
        <f t="shared" si="86"/>
        <v>0</v>
      </c>
      <c r="I363" s="102">
        <f t="shared" si="87"/>
        <v>100.45700000000001</v>
      </c>
      <c r="J363" s="85">
        <f t="shared" si="88"/>
        <v>0</v>
      </c>
      <c r="K363" s="58">
        <v>15</v>
      </c>
      <c r="L363" s="4" t="s">
        <v>1</v>
      </c>
      <c r="M363" s="8">
        <f>S363+P363</f>
        <v>4.7240000000000002</v>
      </c>
      <c r="N363" s="9">
        <v>4.46</v>
      </c>
      <c r="O363" s="2">
        <v>1.78</v>
      </c>
      <c r="P363" s="2">
        <v>0.26400000000000001</v>
      </c>
      <c r="Q363" s="2">
        <v>0.4</v>
      </c>
      <c r="R363" s="2">
        <v>0.01</v>
      </c>
      <c r="S363" s="126">
        <f t="shared" ref="S363" si="92">O363/100*E363+R363</f>
        <v>4.46</v>
      </c>
      <c r="T363" s="7" t="s">
        <v>70</v>
      </c>
      <c r="U363" s="1">
        <v>2</v>
      </c>
      <c r="V363" s="7" t="s">
        <v>342</v>
      </c>
      <c r="W363" s="31">
        <v>140</v>
      </c>
      <c r="X363" s="31">
        <f>W363/U363</f>
        <v>70</v>
      </c>
      <c r="Y363" s="1" t="s">
        <v>1005</v>
      </c>
      <c r="Z363" s="4" t="s">
        <v>430</v>
      </c>
      <c r="AA363" s="4" t="s">
        <v>436</v>
      </c>
      <c r="AB363" s="34" t="s">
        <v>502</v>
      </c>
      <c r="AC363" s="7" t="s">
        <v>577</v>
      </c>
      <c r="AD363" s="1">
        <v>7</v>
      </c>
      <c r="AE363" s="1">
        <v>6</v>
      </c>
      <c r="AF363" s="1">
        <v>3.5</v>
      </c>
      <c r="AG363" s="1">
        <v>12.5</v>
      </c>
      <c r="AH363" s="1">
        <v>7.5</v>
      </c>
      <c r="AI363" s="1">
        <v>4.375</v>
      </c>
      <c r="AJ363" s="1">
        <v>47</v>
      </c>
      <c r="AK363" s="1">
        <v>36</v>
      </c>
      <c r="AM363" s="50">
        <f t="shared" si="90"/>
        <v>661.36</v>
      </c>
      <c r="AN363" s="46">
        <v>2</v>
      </c>
      <c r="AO363" s="1">
        <v>0.17699999999999999</v>
      </c>
      <c r="AP363" s="47">
        <v>0.104</v>
      </c>
      <c r="AQ363" s="1">
        <v>0.23200000000000001</v>
      </c>
      <c r="AU363" s="5"/>
      <c r="AW363" s="5"/>
    </row>
    <row r="364" spans="1:49" ht="13.15" customHeight="1" x14ac:dyDescent="0.2">
      <c r="A364" s="45">
        <f>SUBTOTAL(3,$B$18:B364)</f>
        <v>347</v>
      </c>
      <c r="B364" s="16" t="s">
        <v>384</v>
      </c>
      <c r="C364" s="13"/>
      <c r="D364" s="13"/>
      <c r="E364" s="150"/>
      <c r="F364" s="13"/>
      <c r="G364" s="13"/>
      <c r="H364" s="13"/>
      <c r="I364" s="111"/>
      <c r="J364" s="91"/>
      <c r="K364" s="144"/>
      <c r="L364" s="135"/>
      <c r="M364" s="53"/>
      <c r="N364" s="53"/>
      <c r="O364" s="53"/>
      <c r="P364" s="53"/>
      <c r="Q364" s="53"/>
      <c r="R364" s="53"/>
      <c r="S364" s="131"/>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U364" s="5"/>
      <c r="AW364" s="5"/>
    </row>
    <row r="365" spans="1:49" ht="13.15" customHeight="1" x14ac:dyDescent="0.2">
      <c r="A365" s="45">
        <f>SUBTOTAL(3,$B$18:B365)</f>
        <v>348</v>
      </c>
      <c r="B365" s="12">
        <v>696244402290</v>
      </c>
      <c r="C365" s="1" t="s">
        <v>385</v>
      </c>
      <c r="D365" s="1" t="s">
        <v>418</v>
      </c>
      <c r="E365" s="18">
        <v>4500</v>
      </c>
      <c r="F365" s="10"/>
      <c r="G365" s="162">
        <v>399.62</v>
      </c>
      <c r="H365" s="5">
        <f t="shared" ref="H365:H376" si="93">(ROUND(G365*(1-$E$5)*(1-$G$5)*(1-$H$5),2)*F365)</f>
        <v>0</v>
      </c>
      <c r="I365" s="102">
        <f t="shared" ref="I365:I376" si="94">(G365*$E$15)+G365</f>
        <v>451.57060000000001</v>
      </c>
      <c r="J365" s="85">
        <f t="shared" ref="J365:J376" si="95">H365+(H365*$E$15)</f>
        <v>0</v>
      </c>
      <c r="K365" s="58">
        <v>10</v>
      </c>
      <c r="L365" s="4" t="s">
        <v>1</v>
      </c>
      <c r="M365" s="8">
        <f t="shared" ref="M365:M376" si="96">S365+P365</f>
        <v>25.783999999999999</v>
      </c>
      <c r="N365" s="9">
        <v>24.354000000000003</v>
      </c>
      <c r="O365" s="2">
        <v>0.54120000000000001</v>
      </c>
      <c r="P365" s="2">
        <v>1.43</v>
      </c>
      <c r="Q365" s="2">
        <v>0</v>
      </c>
      <c r="R365" s="2">
        <v>0</v>
      </c>
      <c r="S365" s="126">
        <f t="shared" ref="S365:S376" si="97">O365/100*E365+R365</f>
        <v>24.353999999999999</v>
      </c>
      <c r="T365" s="7" t="s">
        <v>78</v>
      </c>
      <c r="U365" s="1"/>
      <c r="W365" s="31">
        <v>36</v>
      </c>
      <c r="Y365" s="1" t="s">
        <v>329</v>
      </c>
      <c r="Z365" s="4" t="s">
        <v>430</v>
      </c>
      <c r="AA365" s="4" t="s">
        <v>436</v>
      </c>
      <c r="AB365" s="34" t="s">
        <v>455</v>
      </c>
      <c r="AC365" s="7" t="s">
        <v>582</v>
      </c>
      <c r="AD365" s="1">
        <v>11.25</v>
      </c>
      <c r="AE365" s="1">
        <v>11.25</v>
      </c>
      <c r="AF365" s="1">
        <v>7.5</v>
      </c>
      <c r="AJ365" s="1">
        <v>47</v>
      </c>
      <c r="AK365" s="1">
        <v>36</v>
      </c>
      <c r="AM365" s="50">
        <f t="shared" ref="AM365:AM376" si="98">M365*W365</f>
        <v>928.22399999999993</v>
      </c>
      <c r="AN365" s="46">
        <v>1.3069999999999999</v>
      </c>
      <c r="AO365" s="1">
        <v>0.157</v>
      </c>
      <c r="AP365" s="47">
        <v>7.6999999999999999E-2</v>
      </c>
      <c r="AQ365" s="1">
        <v>0.19600000000000001</v>
      </c>
      <c r="AU365" s="5"/>
      <c r="AW365" s="5"/>
    </row>
    <row r="366" spans="1:49" ht="13.15" customHeight="1" x14ac:dyDescent="0.2">
      <c r="A366" s="45">
        <f>SUBTOTAL(3,$B$18:B366)</f>
        <v>349</v>
      </c>
      <c r="B366" s="12">
        <v>696244402313</v>
      </c>
      <c r="C366" s="1" t="s">
        <v>386</v>
      </c>
      <c r="D366" s="1" t="s">
        <v>419</v>
      </c>
      <c r="E366" s="18">
        <v>100</v>
      </c>
      <c r="F366" s="10"/>
      <c r="G366" s="162">
        <v>12.88</v>
      </c>
      <c r="H366" s="5">
        <f t="shared" si="93"/>
        <v>0</v>
      </c>
      <c r="I366" s="102">
        <f t="shared" si="94"/>
        <v>14.554400000000001</v>
      </c>
      <c r="J366" s="85">
        <f t="shared" si="95"/>
        <v>0</v>
      </c>
      <c r="K366" s="58">
        <v>10</v>
      </c>
      <c r="L366" s="4" t="s">
        <v>1</v>
      </c>
      <c r="M366" s="8">
        <f t="shared" si="96"/>
        <v>0.62719999999999998</v>
      </c>
      <c r="N366" s="9">
        <v>0.54120000000000001</v>
      </c>
      <c r="O366" s="2">
        <v>0.54120000000000001</v>
      </c>
      <c r="P366" s="2">
        <v>7.8E-2</v>
      </c>
      <c r="Q366" s="2">
        <v>0.22800000000000001</v>
      </c>
      <c r="R366" s="2">
        <v>8.0000000000000002E-3</v>
      </c>
      <c r="S366" s="126">
        <f t="shared" si="97"/>
        <v>0.54920000000000002</v>
      </c>
      <c r="T366" s="7" t="s">
        <v>67</v>
      </c>
      <c r="U366" s="1">
        <v>6</v>
      </c>
      <c r="V366" s="7" t="s">
        <v>341</v>
      </c>
      <c r="W366" s="31">
        <v>864</v>
      </c>
      <c r="X366" s="31">
        <f>W366/U366</f>
        <v>144</v>
      </c>
      <c r="Y366" s="1" t="s">
        <v>332</v>
      </c>
      <c r="Z366" s="4" t="s">
        <v>430</v>
      </c>
      <c r="AA366" s="4" t="s">
        <v>436</v>
      </c>
      <c r="AB366" s="34" t="s">
        <v>455</v>
      </c>
      <c r="AC366" s="7" t="s">
        <v>582</v>
      </c>
      <c r="AD366" s="1">
        <v>1.5</v>
      </c>
      <c r="AE366" s="1">
        <v>3.5</v>
      </c>
      <c r="AF366" s="1">
        <v>4.75</v>
      </c>
      <c r="AG366" s="1">
        <v>7.375</v>
      </c>
      <c r="AH366" s="1">
        <v>5.375</v>
      </c>
      <c r="AI366" s="1">
        <v>5.375</v>
      </c>
      <c r="AJ366" s="1">
        <v>47</v>
      </c>
      <c r="AK366" s="1">
        <v>36</v>
      </c>
      <c r="AM366" s="50">
        <f t="shared" si="98"/>
        <v>541.9008</v>
      </c>
      <c r="AN366" s="46">
        <v>1.3069999999999999</v>
      </c>
      <c r="AO366" s="1">
        <v>0.157</v>
      </c>
      <c r="AP366" s="47">
        <v>7.6999999999999999E-2</v>
      </c>
      <c r="AQ366" s="1">
        <v>0.19600000000000001</v>
      </c>
      <c r="AU366" s="5"/>
      <c r="AW366" s="5"/>
    </row>
    <row r="367" spans="1:49" ht="13.15" customHeight="1" x14ac:dyDescent="0.2">
      <c r="A367" s="45">
        <f>SUBTOTAL(3,$B$18:B367)</f>
        <v>350</v>
      </c>
      <c r="B367" s="12">
        <v>696244402337</v>
      </c>
      <c r="C367" s="1" t="s">
        <v>387</v>
      </c>
      <c r="D367" s="1" t="s">
        <v>1064</v>
      </c>
      <c r="E367" s="18">
        <v>495</v>
      </c>
      <c r="F367" s="10"/>
      <c r="G367" s="162">
        <v>48.94</v>
      </c>
      <c r="H367" s="5">
        <f t="shared" si="93"/>
        <v>0</v>
      </c>
      <c r="I367" s="102">
        <f t="shared" si="94"/>
        <v>55.302199999999999</v>
      </c>
      <c r="J367" s="85">
        <f t="shared" si="95"/>
        <v>0</v>
      </c>
      <c r="K367" s="58">
        <v>10</v>
      </c>
      <c r="L367" s="4" t="s">
        <v>1</v>
      </c>
      <c r="M367" s="8">
        <f t="shared" si="96"/>
        <v>2.9509400000000001</v>
      </c>
      <c r="N367" s="9">
        <v>3.0577800000000002</v>
      </c>
      <c r="O367" s="2">
        <v>0.54120000000000001</v>
      </c>
      <c r="P367" s="2">
        <v>0.26400000000000001</v>
      </c>
      <c r="Q367" s="2">
        <v>0.4</v>
      </c>
      <c r="R367" s="2">
        <v>8.0000000000000002E-3</v>
      </c>
      <c r="S367" s="126">
        <f t="shared" si="97"/>
        <v>2.6869399999999999</v>
      </c>
      <c r="T367" s="7" t="s">
        <v>70</v>
      </c>
      <c r="U367" s="1">
        <v>2</v>
      </c>
      <c r="V367" s="7" t="s">
        <v>342</v>
      </c>
      <c r="W367" s="31">
        <v>140</v>
      </c>
      <c r="X367" s="31">
        <f>W367/U367</f>
        <v>70</v>
      </c>
      <c r="Y367" s="1" t="s">
        <v>1005</v>
      </c>
      <c r="Z367" s="4" t="s">
        <v>430</v>
      </c>
      <c r="AA367" s="4" t="s">
        <v>436</v>
      </c>
      <c r="AB367" s="34" t="s">
        <v>455</v>
      </c>
      <c r="AC367" s="7" t="s">
        <v>582</v>
      </c>
      <c r="AD367" s="1">
        <v>7</v>
      </c>
      <c r="AE367" s="1">
        <v>6</v>
      </c>
      <c r="AF367" s="1">
        <v>3.5</v>
      </c>
      <c r="AG367" s="1">
        <v>12.5</v>
      </c>
      <c r="AH367" s="1">
        <v>7.5</v>
      </c>
      <c r="AI367" s="1">
        <v>4.375</v>
      </c>
      <c r="AJ367" s="1">
        <v>47</v>
      </c>
      <c r="AK367" s="1">
        <v>36</v>
      </c>
      <c r="AM367" s="50">
        <f t="shared" si="98"/>
        <v>413.13159999999999</v>
      </c>
      <c r="AN367" s="46">
        <v>1.3069999999999999</v>
      </c>
      <c r="AO367" s="1">
        <v>0.157</v>
      </c>
      <c r="AP367" s="47">
        <v>7.6999999999999999E-2</v>
      </c>
      <c r="AQ367" s="1">
        <v>0.19600000000000001</v>
      </c>
      <c r="AU367" s="5"/>
      <c r="AW367" s="5"/>
    </row>
    <row r="368" spans="1:49" ht="13.15" customHeight="1" x14ac:dyDescent="0.2">
      <c r="A368" s="45">
        <f>SUBTOTAL(3,$B$18:B368)</f>
        <v>351</v>
      </c>
      <c r="B368" s="12">
        <v>696244402351</v>
      </c>
      <c r="C368" s="1" t="s">
        <v>388</v>
      </c>
      <c r="D368" s="1" t="s">
        <v>420</v>
      </c>
      <c r="E368" s="18">
        <v>3500</v>
      </c>
      <c r="F368" s="10"/>
      <c r="G368" s="162">
        <v>393.1</v>
      </c>
      <c r="H368" s="5">
        <f t="shared" si="93"/>
        <v>0</v>
      </c>
      <c r="I368" s="102">
        <f t="shared" si="94"/>
        <v>444.20300000000003</v>
      </c>
      <c r="J368" s="85">
        <f t="shared" si="95"/>
        <v>0</v>
      </c>
      <c r="K368" s="58">
        <v>10</v>
      </c>
      <c r="L368" s="4" t="s">
        <v>1</v>
      </c>
      <c r="M368" s="8">
        <f t="shared" si="96"/>
        <v>26.147000000000002</v>
      </c>
      <c r="N368" s="9">
        <v>24.717000000000006</v>
      </c>
      <c r="O368" s="2">
        <v>0.70620000000000005</v>
      </c>
      <c r="P368" s="2">
        <v>1.43</v>
      </c>
      <c r="Q368" s="2">
        <v>0</v>
      </c>
      <c r="R368" s="2">
        <v>0</v>
      </c>
      <c r="S368" s="126">
        <f t="shared" si="97"/>
        <v>24.717000000000002</v>
      </c>
      <c r="T368" s="7" t="s">
        <v>78</v>
      </c>
      <c r="U368" s="1"/>
      <c r="W368" s="31">
        <v>36</v>
      </c>
      <c r="Y368" s="1" t="s">
        <v>329</v>
      </c>
      <c r="Z368" s="4" t="s">
        <v>430</v>
      </c>
      <c r="AA368" s="4" t="s">
        <v>436</v>
      </c>
      <c r="AB368" s="34" t="s">
        <v>498</v>
      </c>
      <c r="AC368" s="7" t="s">
        <v>582</v>
      </c>
      <c r="AD368" s="1">
        <v>11.25</v>
      </c>
      <c r="AE368" s="1">
        <v>11.25</v>
      </c>
      <c r="AF368" s="1">
        <v>7.5</v>
      </c>
      <c r="AJ368" s="1">
        <v>47</v>
      </c>
      <c r="AK368" s="1">
        <v>36</v>
      </c>
      <c r="AM368" s="50">
        <f t="shared" si="98"/>
        <v>941.29200000000003</v>
      </c>
      <c r="AN368" s="46">
        <v>1.6140000000000001</v>
      </c>
      <c r="AO368" s="1">
        <v>0.157</v>
      </c>
      <c r="AP368" s="47">
        <v>7.6999999999999999E-2</v>
      </c>
      <c r="AQ368" s="1">
        <v>0.19600000000000001</v>
      </c>
      <c r="AU368" s="5"/>
      <c r="AW368" s="5"/>
    </row>
    <row r="369" spans="1:49" ht="13.15" customHeight="1" x14ac:dyDescent="0.2">
      <c r="A369" s="45">
        <f>SUBTOTAL(3,$B$18:B369)</f>
        <v>352</v>
      </c>
      <c r="B369" s="12">
        <v>696244402375</v>
      </c>
      <c r="C369" s="1" t="s">
        <v>389</v>
      </c>
      <c r="D369" s="1" t="s">
        <v>421</v>
      </c>
      <c r="E369" s="18">
        <v>100</v>
      </c>
      <c r="F369" s="10"/>
      <c r="G369" s="162">
        <v>15.28</v>
      </c>
      <c r="H369" s="5">
        <f t="shared" si="93"/>
        <v>0</v>
      </c>
      <c r="I369" s="102">
        <f t="shared" si="94"/>
        <v>17.266400000000001</v>
      </c>
      <c r="J369" s="85">
        <f t="shared" si="95"/>
        <v>0</v>
      </c>
      <c r="K369" s="58">
        <v>10</v>
      </c>
      <c r="L369" s="4" t="s">
        <v>1</v>
      </c>
      <c r="M369" s="8">
        <f t="shared" si="96"/>
        <v>0.79220000000000002</v>
      </c>
      <c r="N369" s="9">
        <v>0.70620000000000005</v>
      </c>
      <c r="O369" s="2">
        <v>0.70620000000000005</v>
      </c>
      <c r="P369" s="2">
        <v>7.8E-2</v>
      </c>
      <c r="Q369" s="2">
        <v>0.22800000000000001</v>
      </c>
      <c r="R369" s="2">
        <v>8.0000000000000002E-3</v>
      </c>
      <c r="S369" s="126">
        <f t="shared" si="97"/>
        <v>0.71420000000000006</v>
      </c>
      <c r="T369" s="7" t="s">
        <v>67</v>
      </c>
      <c r="U369" s="1">
        <v>6</v>
      </c>
      <c r="V369" s="7" t="s">
        <v>341</v>
      </c>
      <c r="W369" s="31">
        <v>864</v>
      </c>
      <c r="X369" s="31">
        <f>W369/U369</f>
        <v>144</v>
      </c>
      <c r="Y369" s="1" t="s">
        <v>332</v>
      </c>
      <c r="Z369" s="4" t="s">
        <v>430</v>
      </c>
      <c r="AA369" s="4" t="s">
        <v>436</v>
      </c>
      <c r="AB369" s="34" t="s">
        <v>498</v>
      </c>
      <c r="AC369" s="7" t="s">
        <v>582</v>
      </c>
      <c r="AD369" s="1">
        <v>1.5</v>
      </c>
      <c r="AE369" s="1">
        <v>3.5</v>
      </c>
      <c r="AF369" s="1">
        <v>4.75</v>
      </c>
      <c r="AG369" s="1">
        <v>7.375</v>
      </c>
      <c r="AH369" s="1">
        <v>5.375</v>
      </c>
      <c r="AI369" s="1">
        <v>5.375</v>
      </c>
      <c r="AJ369" s="1">
        <v>47</v>
      </c>
      <c r="AK369" s="1">
        <v>36</v>
      </c>
      <c r="AM369" s="50">
        <f t="shared" si="98"/>
        <v>684.46080000000006</v>
      </c>
      <c r="AN369" s="46">
        <v>1.6140000000000001</v>
      </c>
      <c r="AO369" s="1">
        <v>0.157</v>
      </c>
      <c r="AP369" s="47">
        <v>7.6999999999999999E-2</v>
      </c>
      <c r="AQ369" s="1">
        <v>0.19600000000000001</v>
      </c>
      <c r="AU369" s="5"/>
      <c r="AW369" s="5"/>
    </row>
    <row r="370" spans="1:49" ht="13.15" customHeight="1" x14ac:dyDescent="0.2">
      <c r="A370" s="45">
        <f>SUBTOTAL(3,$B$18:B370)</f>
        <v>353</v>
      </c>
      <c r="B370" s="12">
        <v>696244402399</v>
      </c>
      <c r="C370" s="1" t="s">
        <v>390</v>
      </c>
      <c r="D370" s="1" t="s">
        <v>1065</v>
      </c>
      <c r="E370" s="18">
        <v>390</v>
      </c>
      <c r="F370" s="10"/>
      <c r="G370" s="162">
        <v>48.94</v>
      </c>
      <c r="H370" s="5">
        <f t="shared" si="93"/>
        <v>0</v>
      </c>
      <c r="I370" s="102">
        <f t="shared" si="94"/>
        <v>55.302199999999999</v>
      </c>
      <c r="J370" s="85">
        <f t="shared" si="95"/>
        <v>0</v>
      </c>
      <c r="K370" s="58">
        <v>10</v>
      </c>
      <c r="L370" s="4" t="s">
        <v>1</v>
      </c>
      <c r="M370" s="8">
        <f t="shared" si="96"/>
        <v>3.0261800000000001</v>
      </c>
      <c r="N370" s="9">
        <v>3.3544500000000004</v>
      </c>
      <c r="O370" s="2">
        <v>0.70620000000000005</v>
      </c>
      <c r="P370" s="2">
        <v>0.26400000000000001</v>
      </c>
      <c r="Q370" s="2">
        <v>0.4</v>
      </c>
      <c r="R370" s="2">
        <v>8.0000000000000002E-3</v>
      </c>
      <c r="S370" s="126">
        <f t="shared" si="97"/>
        <v>2.7621800000000003</v>
      </c>
      <c r="T370" s="7" t="s">
        <v>70</v>
      </c>
      <c r="U370" s="1">
        <v>2</v>
      </c>
      <c r="V370" s="7" t="s">
        <v>342</v>
      </c>
      <c r="W370" s="31">
        <v>140</v>
      </c>
      <c r="X370" s="31">
        <f>W370/U370</f>
        <v>70</v>
      </c>
      <c r="Y370" s="1" t="s">
        <v>1005</v>
      </c>
      <c r="Z370" s="4" t="s">
        <v>430</v>
      </c>
      <c r="AA370" s="4" t="s">
        <v>436</v>
      </c>
      <c r="AB370" s="34" t="s">
        <v>498</v>
      </c>
      <c r="AC370" s="7" t="s">
        <v>582</v>
      </c>
      <c r="AD370" s="1">
        <v>7</v>
      </c>
      <c r="AE370" s="1">
        <v>6</v>
      </c>
      <c r="AF370" s="1">
        <v>3.5</v>
      </c>
      <c r="AG370" s="1">
        <v>12.5</v>
      </c>
      <c r="AH370" s="1">
        <v>7.5</v>
      </c>
      <c r="AI370" s="1">
        <v>4.375</v>
      </c>
      <c r="AJ370" s="1">
        <v>47</v>
      </c>
      <c r="AK370" s="1">
        <v>36</v>
      </c>
      <c r="AM370" s="50">
        <f t="shared" si="98"/>
        <v>423.66520000000003</v>
      </c>
      <c r="AN370" s="46">
        <v>1.6140000000000001</v>
      </c>
      <c r="AO370" s="1">
        <v>0.157</v>
      </c>
      <c r="AP370" s="47">
        <v>7.6999999999999999E-2</v>
      </c>
      <c r="AQ370" s="1">
        <v>0.19600000000000001</v>
      </c>
      <c r="AU370" s="5"/>
      <c r="AW370" s="5"/>
    </row>
    <row r="371" spans="1:49" ht="13.15" customHeight="1" x14ac:dyDescent="0.2">
      <c r="A371" s="45">
        <f>SUBTOTAL(3,$B$18:B371)</f>
        <v>354</v>
      </c>
      <c r="B371" s="12">
        <v>696244402412</v>
      </c>
      <c r="C371" s="1" t="s">
        <v>391</v>
      </c>
      <c r="D371" s="1" t="s">
        <v>422</v>
      </c>
      <c r="E371" s="18">
        <v>3000</v>
      </c>
      <c r="F371" s="10"/>
      <c r="G371" s="162">
        <v>374.19</v>
      </c>
      <c r="H371" s="5">
        <f t="shared" si="93"/>
        <v>0</v>
      </c>
      <c r="I371" s="102">
        <f t="shared" si="94"/>
        <v>422.8347</v>
      </c>
      <c r="J371" s="85">
        <f t="shared" si="95"/>
        <v>0</v>
      </c>
      <c r="K371" s="58">
        <v>10</v>
      </c>
      <c r="L371" s="4" t="s">
        <v>1</v>
      </c>
      <c r="M371" s="8">
        <f t="shared" si="96"/>
        <v>35.090000000000011</v>
      </c>
      <c r="N371" s="9">
        <v>22.440000000000005</v>
      </c>
      <c r="O371" s="2">
        <v>1.1220000000000003</v>
      </c>
      <c r="P371" s="2">
        <v>1.43</v>
      </c>
      <c r="Q371" s="2">
        <v>0</v>
      </c>
      <c r="R371" s="2">
        <v>0</v>
      </c>
      <c r="S371" s="126">
        <f t="shared" si="97"/>
        <v>33.660000000000011</v>
      </c>
      <c r="T371" s="7" t="s">
        <v>78</v>
      </c>
      <c r="U371" s="1"/>
      <c r="W371" s="31">
        <v>36</v>
      </c>
      <c r="Y371" s="1" t="s">
        <v>329</v>
      </c>
      <c r="Z371" s="4" t="s">
        <v>430</v>
      </c>
      <c r="AA371" s="4" t="s">
        <v>436</v>
      </c>
      <c r="AB371" s="34" t="s">
        <v>499</v>
      </c>
      <c r="AC371" s="7" t="s">
        <v>582</v>
      </c>
      <c r="AD371" s="1">
        <v>11.25</v>
      </c>
      <c r="AE371" s="1">
        <v>11.25</v>
      </c>
      <c r="AF371" s="1">
        <v>7.5</v>
      </c>
      <c r="AJ371" s="1">
        <v>47</v>
      </c>
      <c r="AK371" s="1">
        <v>36</v>
      </c>
      <c r="AM371" s="50">
        <f t="shared" si="98"/>
        <v>1263.2400000000005</v>
      </c>
      <c r="AN371" s="46">
        <v>1.7709999999999999</v>
      </c>
      <c r="AO371" s="1">
        <v>0.157</v>
      </c>
      <c r="AP371" s="47">
        <v>7.6999999999999999E-2</v>
      </c>
      <c r="AQ371" s="1">
        <v>0.19600000000000001</v>
      </c>
      <c r="AU371" s="5"/>
      <c r="AW371" s="5"/>
    </row>
    <row r="372" spans="1:49" ht="13.15" customHeight="1" x14ac:dyDescent="0.2">
      <c r="A372" s="45">
        <f>SUBTOTAL(3,$B$18:B372)</f>
        <v>355</v>
      </c>
      <c r="B372" s="12">
        <v>696244402436</v>
      </c>
      <c r="C372" s="1" t="s">
        <v>392</v>
      </c>
      <c r="D372" s="1" t="s">
        <v>423</v>
      </c>
      <c r="E372" s="18">
        <v>100</v>
      </c>
      <c r="F372" s="10"/>
      <c r="G372" s="162">
        <v>16.78</v>
      </c>
      <c r="H372" s="5">
        <f t="shared" si="93"/>
        <v>0</v>
      </c>
      <c r="I372" s="102">
        <f t="shared" si="94"/>
        <v>18.961400000000001</v>
      </c>
      <c r="J372" s="85">
        <f t="shared" si="95"/>
        <v>0</v>
      </c>
      <c r="K372" s="58">
        <v>10</v>
      </c>
      <c r="L372" s="4" t="s">
        <v>1</v>
      </c>
      <c r="M372" s="8">
        <f t="shared" si="96"/>
        <v>1.2080000000000004</v>
      </c>
      <c r="N372" s="9">
        <v>1.1220000000000001</v>
      </c>
      <c r="O372" s="2">
        <v>1.1220000000000003</v>
      </c>
      <c r="P372" s="2">
        <v>7.8E-2</v>
      </c>
      <c r="Q372" s="2">
        <v>0.22800000000000001</v>
      </c>
      <c r="R372" s="2">
        <v>8.0000000000000002E-3</v>
      </c>
      <c r="S372" s="126">
        <f t="shared" si="97"/>
        <v>1.1300000000000003</v>
      </c>
      <c r="T372" s="7" t="s">
        <v>67</v>
      </c>
      <c r="U372" s="1">
        <v>6</v>
      </c>
      <c r="V372" s="7" t="s">
        <v>341</v>
      </c>
      <c r="W372" s="31">
        <v>864</v>
      </c>
      <c r="X372" s="31">
        <f>W372/U372</f>
        <v>144</v>
      </c>
      <c r="Y372" s="1" t="s">
        <v>332</v>
      </c>
      <c r="Z372" s="4" t="s">
        <v>430</v>
      </c>
      <c r="AA372" s="4" t="s">
        <v>436</v>
      </c>
      <c r="AB372" s="34" t="s">
        <v>499</v>
      </c>
      <c r="AC372" s="7" t="s">
        <v>582</v>
      </c>
      <c r="AD372" s="1">
        <v>1.5</v>
      </c>
      <c r="AE372" s="1">
        <v>3.5</v>
      </c>
      <c r="AF372" s="1">
        <v>4.75</v>
      </c>
      <c r="AG372" s="1">
        <v>7.375</v>
      </c>
      <c r="AH372" s="1">
        <v>5.375</v>
      </c>
      <c r="AI372" s="1">
        <v>5.375</v>
      </c>
      <c r="AJ372" s="1">
        <v>47</v>
      </c>
      <c r="AK372" s="1">
        <v>36</v>
      </c>
      <c r="AM372" s="50">
        <f t="shared" si="98"/>
        <v>1043.7120000000004</v>
      </c>
      <c r="AN372" s="46">
        <v>1.7709999999999999</v>
      </c>
      <c r="AO372" s="1">
        <v>0.157</v>
      </c>
      <c r="AP372" s="47">
        <v>7.6999999999999999E-2</v>
      </c>
      <c r="AQ372" s="1">
        <v>0.19600000000000001</v>
      </c>
      <c r="AU372" s="5"/>
      <c r="AW372" s="5"/>
    </row>
    <row r="373" spans="1:49" ht="13.15" customHeight="1" x14ac:dyDescent="0.2">
      <c r="A373" s="45">
        <f>SUBTOTAL(3,$B$18:B373)</f>
        <v>356</v>
      </c>
      <c r="B373" s="12">
        <v>696244402450</v>
      </c>
      <c r="C373" s="1" t="s">
        <v>393</v>
      </c>
      <c r="D373" s="1" t="s">
        <v>1066</v>
      </c>
      <c r="E373" s="18">
        <v>350</v>
      </c>
      <c r="F373" s="10"/>
      <c r="G373" s="162">
        <v>48.94</v>
      </c>
      <c r="H373" s="5">
        <f t="shared" si="93"/>
        <v>0</v>
      </c>
      <c r="I373" s="102">
        <f t="shared" si="94"/>
        <v>55.302199999999999</v>
      </c>
      <c r="J373" s="85">
        <f t="shared" si="95"/>
        <v>0</v>
      </c>
      <c r="K373" s="58">
        <v>10</v>
      </c>
      <c r="L373" s="4" t="s">
        <v>1</v>
      </c>
      <c r="M373" s="8">
        <f t="shared" si="96"/>
        <v>4.1990000000000007</v>
      </c>
      <c r="N373" s="9">
        <v>3.5343000000000004</v>
      </c>
      <c r="O373" s="2">
        <v>1.1220000000000003</v>
      </c>
      <c r="P373" s="2">
        <v>0.26400000000000001</v>
      </c>
      <c r="Q373" s="2">
        <v>0.4</v>
      </c>
      <c r="R373" s="2">
        <v>8.0000000000000002E-3</v>
      </c>
      <c r="S373" s="126">
        <f t="shared" si="97"/>
        <v>3.9350000000000009</v>
      </c>
      <c r="T373" s="7" t="s">
        <v>70</v>
      </c>
      <c r="U373" s="1">
        <v>2</v>
      </c>
      <c r="V373" s="7" t="s">
        <v>342</v>
      </c>
      <c r="W373" s="31">
        <v>140</v>
      </c>
      <c r="X373" s="31">
        <f>W373/U373</f>
        <v>70</v>
      </c>
      <c r="Y373" s="1" t="s">
        <v>1005</v>
      </c>
      <c r="Z373" s="4" t="s">
        <v>430</v>
      </c>
      <c r="AA373" s="4" t="s">
        <v>436</v>
      </c>
      <c r="AB373" s="34" t="s">
        <v>499</v>
      </c>
      <c r="AC373" s="7" t="s">
        <v>582</v>
      </c>
      <c r="AD373" s="1">
        <v>7</v>
      </c>
      <c r="AE373" s="1">
        <v>6</v>
      </c>
      <c r="AF373" s="1">
        <v>3.5</v>
      </c>
      <c r="AG373" s="1">
        <v>12.5</v>
      </c>
      <c r="AH373" s="1">
        <v>7.5</v>
      </c>
      <c r="AI373" s="1">
        <v>4.375</v>
      </c>
      <c r="AJ373" s="1">
        <v>47</v>
      </c>
      <c r="AK373" s="1">
        <v>36</v>
      </c>
      <c r="AM373" s="50">
        <f t="shared" si="98"/>
        <v>587.86000000000013</v>
      </c>
      <c r="AN373" s="46">
        <v>1.7709999999999999</v>
      </c>
      <c r="AO373" s="1">
        <v>0.157</v>
      </c>
      <c r="AP373" s="47">
        <v>7.6999999999999999E-2</v>
      </c>
      <c r="AQ373" s="1">
        <v>0.19600000000000001</v>
      </c>
      <c r="AU373" s="5"/>
      <c r="AW373" s="5"/>
    </row>
    <row r="374" spans="1:49" ht="13.15" customHeight="1" x14ac:dyDescent="0.2">
      <c r="A374" s="45">
        <f>SUBTOTAL(3,$B$18:B374)</f>
        <v>357</v>
      </c>
      <c r="B374" s="12">
        <v>696244402535</v>
      </c>
      <c r="C374" s="1" t="s">
        <v>394</v>
      </c>
      <c r="D374" s="1" t="s">
        <v>424</v>
      </c>
      <c r="E374" s="18">
        <v>2000</v>
      </c>
      <c r="F374" s="10"/>
      <c r="G374" s="162">
        <v>302.79000000000002</v>
      </c>
      <c r="H374" s="5">
        <f t="shared" si="93"/>
        <v>0</v>
      </c>
      <c r="I374" s="102">
        <f t="shared" si="94"/>
        <v>342.15270000000004</v>
      </c>
      <c r="J374" s="85">
        <f t="shared" si="95"/>
        <v>0</v>
      </c>
      <c r="K374" s="58">
        <v>10</v>
      </c>
      <c r="L374" s="4" t="s">
        <v>1</v>
      </c>
      <c r="M374" s="8">
        <f t="shared" si="96"/>
        <v>18.942000000000004</v>
      </c>
      <c r="N374" s="9">
        <v>17.512</v>
      </c>
      <c r="O374" s="2">
        <v>0.87560000000000016</v>
      </c>
      <c r="P374" s="2">
        <v>1.43</v>
      </c>
      <c r="Q374" s="2">
        <v>0</v>
      </c>
      <c r="R374" s="2">
        <v>0</v>
      </c>
      <c r="S374" s="126">
        <f t="shared" si="97"/>
        <v>17.512000000000004</v>
      </c>
      <c r="T374" s="7" t="s">
        <v>78</v>
      </c>
      <c r="U374" s="1"/>
      <c r="W374" s="31">
        <v>36</v>
      </c>
      <c r="Y374" s="1" t="s">
        <v>329</v>
      </c>
      <c r="Z374" s="4" t="s">
        <v>430</v>
      </c>
      <c r="AA374" s="4" t="s">
        <v>436</v>
      </c>
      <c r="AB374" s="34" t="s">
        <v>500</v>
      </c>
      <c r="AC374" s="7" t="s">
        <v>582</v>
      </c>
      <c r="AD374" s="1">
        <v>11.25</v>
      </c>
      <c r="AE374" s="1">
        <v>11.25</v>
      </c>
      <c r="AF374" s="1">
        <v>7.5</v>
      </c>
      <c r="AJ374" s="1">
        <v>47</v>
      </c>
      <c r="AK374" s="1">
        <v>36</v>
      </c>
      <c r="AM374" s="50">
        <f t="shared" si="98"/>
        <v>681.91200000000015</v>
      </c>
      <c r="AN374" s="46">
        <v>2</v>
      </c>
      <c r="AO374" s="1">
        <v>0.157</v>
      </c>
      <c r="AP374" s="47">
        <v>7.6999999999999999E-2</v>
      </c>
      <c r="AQ374" s="1">
        <v>0.19600000000000001</v>
      </c>
      <c r="AU374" s="5"/>
      <c r="AW374" s="5"/>
    </row>
    <row r="375" spans="1:49" ht="13.15" customHeight="1" x14ac:dyDescent="0.2">
      <c r="A375" s="45">
        <f>SUBTOTAL(3,$B$18:B375)</f>
        <v>358</v>
      </c>
      <c r="B375" s="12">
        <v>696244402559</v>
      </c>
      <c r="C375" s="1" t="s">
        <v>395</v>
      </c>
      <c r="D375" s="1" t="s">
        <v>425</v>
      </c>
      <c r="E375" s="18">
        <v>100</v>
      </c>
      <c r="F375" s="10"/>
      <c r="G375" s="162">
        <v>19.96</v>
      </c>
      <c r="H375" s="5">
        <f t="shared" si="93"/>
        <v>0</v>
      </c>
      <c r="I375" s="102">
        <f t="shared" si="94"/>
        <v>22.5548</v>
      </c>
      <c r="J375" s="85">
        <f t="shared" si="95"/>
        <v>0</v>
      </c>
      <c r="K375" s="58">
        <v>10</v>
      </c>
      <c r="L375" s="4" t="s">
        <v>1</v>
      </c>
      <c r="M375" s="8">
        <f t="shared" si="96"/>
        <v>0.96160000000000012</v>
      </c>
      <c r="N375" s="9">
        <v>0.87560000000000016</v>
      </c>
      <c r="O375" s="2">
        <v>0.87560000000000016</v>
      </c>
      <c r="P375" s="2">
        <v>7.8E-2</v>
      </c>
      <c r="Q375" s="2">
        <v>0.22800000000000001</v>
      </c>
      <c r="R375" s="2">
        <v>8.0000000000000002E-3</v>
      </c>
      <c r="S375" s="126">
        <f t="shared" si="97"/>
        <v>0.88360000000000016</v>
      </c>
      <c r="T375" s="7" t="s">
        <v>67</v>
      </c>
      <c r="U375" s="1">
        <v>6</v>
      </c>
      <c r="V375" s="7" t="s">
        <v>341</v>
      </c>
      <c r="W375" s="31">
        <v>864</v>
      </c>
      <c r="X375" s="31">
        <f>W375/U375</f>
        <v>144</v>
      </c>
      <c r="Y375" s="1" t="s">
        <v>332</v>
      </c>
      <c r="Z375" s="4" t="s">
        <v>430</v>
      </c>
      <c r="AA375" s="4" t="s">
        <v>436</v>
      </c>
      <c r="AB375" s="34" t="s">
        <v>500</v>
      </c>
      <c r="AC375" s="7" t="s">
        <v>582</v>
      </c>
      <c r="AD375" s="1">
        <v>1.5</v>
      </c>
      <c r="AE375" s="1">
        <v>3.5</v>
      </c>
      <c r="AF375" s="1">
        <v>4.75</v>
      </c>
      <c r="AG375" s="1">
        <v>7.375</v>
      </c>
      <c r="AH375" s="1">
        <v>5.375</v>
      </c>
      <c r="AI375" s="1">
        <v>5.375</v>
      </c>
      <c r="AJ375" s="1">
        <v>47</v>
      </c>
      <c r="AK375" s="1">
        <v>36</v>
      </c>
      <c r="AM375" s="50">
        <f t="shared" si="98"/>
        <v>830.82240000000013</v>
      </c>
      <c r="AN375" s="46">
        <v>2</v>
      </c>
      <c r="AO375" s="1">
        <v>0.157</v>
      </c>
      <c r="AP375" s="47">
        <v>7.6999999999999999E-2</v>
      </c>
      <c r="AQ375" s="1">
        <v>0.19600000000000001</v>
      </c>
      <c r="AU375" s="5"/>
      <c r="AW375" s="5"/>
    </row>
    <row r="376" spans="1:49" ht="14.45" customHeight="1" x14ac:dyDescent="0.2">
      <c r="A376" s="45">
        <f>SUBTOTAL(3,$B$18:B376)</f>
        <v>359</v>
      </c>
      <c r="B376" s="12">
        <v>696244402573</v>
      </c>
      <c r="C376" s="1" t="s">
        <v>396</v>
      </c>
      <c r="D376" s="1" t="s">
        <v>1067</v>
      </c>
      <c r="E376" s="18">
        <v>290</v>
      </c>
      <c r="F376" s="10"/>
      <c r="G376" s="162">
        <v>48.94</v>
      </c>
      <c r="H376" s="5">
        <f t="shared" si="93"/>
        <v>0</v>
      </c>
      <c r="I376" s="102">
        <f t="shared" si="94"/>
        <v>55.302199999999999</v>
      </c>
      <c r="J376" s="85">
        <f t="shared" si="95"/>
        <v>0</v>
      </c>
      <c r="K376" s="58">
        <v>10</v>
      </c>
      <c r="L376" s="4" t="s">
        <v>1</v>
      </c>
      <c r="M376" s="8">
        <f t="shared" si="96"/>
        <v>2.8112400000000006</v>
      </c>
      <c r="N376" s="9">
        <v>3.5024000000000006</v>
      </c>
      <c r="O376" s="2">
        <v>0.87560000000000016</v>
      </c>
      <c r="P376" s="2">
        <v>0.26400000000000001</v>
      </c>
      <c r="Q376" s="2">
        <v>0.4</v>
      </c>
      <c r="R376" s="2">
        <v>8.0000000000000002E-3</v>
      </c>
      <c r="S376" s="126">
        <f t="shared" si="97"/>
        <v>2.5472400000000004</v>
      </c>
      <c r="T376" s="7" t="s">
        <v>70</v>
      </c>
      <c r="U376" s="1">
        <v>2</v>
      </c>
      <c r="V376" s="7" t="s">
        <v>342</v>
      </c>
      <c r="W376" s="31">
        <v>140</v>
      </c>
      <c r="X376" s="31">
        <f>W376/U376</f>
        <v>70</v>
      </c>
      <c r="Y376" s="1" t="s">
        <v>1005</v>
      </c>
      <c r="Z376" s="4" t="s">
        <v>430</v>
      </c>
      <c r="AA376" s="4" t="s">
        <v>436</v>
      </c>
      <c r="AB376" s="34" t="s">
        <v>500</v>
      </c>
      <c r="AC376" s="7" t="s">
        <v>582</v>
      </c>
      <c r="AD376" s="1">
        <v>7</v>
      </c>
      <c r="AE376" s="1">
        <v>6</v>
      </c>
      <c r="AF376" s="1">
        <v>3.5</v>
      </c>
      <c r="AG376" s="1">
        <v>12.5</v>
      </c>
      <c r="AH376" s="1">
        <v>7.5</v>
      </c>
      <c r="AI376" s="1">
        <v>4.375</v>
      </c>
      <c r="AJ376" s="1">
        <v>47</v>
      </c>
      <c r="AK376" s="1">
        <v>36</v>
      </c>
      <c r="AM376" s="50">
        <f t="shared" si="98"/>
        <v>393.57360000000011</v>
      </c>
      <c r="AN376" s="46">
        <v>2</v>
      </c>
      <c r="AO376" s="1">
        <v>0.157</v>
      </c>
      <c r="AP376" s="47">
        <v>7.6999999999999999E-2</v>
      </c>
      <c r="AQ376" s="1">
        <v>0.19600000000000001</v>
      </c>
      <c r="AU376" s="5"/>
      <c r="AW376" s="5"/>
    </row>
    <row r="377" spans="1:49" ht="12.75" x14ac:dyDescent="0.2">
      <c r="A377" s="45">
        <f>SUBTOTAL(3,$B$18:B377)</f>
        <v>360</v>
      </c>
      <c r="B377" s="16" t="s">
        <v>1196</v>
      </c>
      <c r="C377" s="13"/>
      <c r="D377" s="13"/>
      <c r="E377" s="150"/>
      <c r="F377" s="13"/>
      <c r="G377" s="13"/>
      <c r="H377" s="13"/>
      <c r="I377" s="111"/>
      <c r="J377" s="91"/>
      <c r="K377" s="141"/>
      <c r="L377" s="134"/>
      <c r="M377" s="52"/>
      <c r="N377" s="52"/>
      <c r="O377" s="52"/>
      <c r="P377" s="52"/>
      <c r="Q377" s="52"/>
      <c r="R377" s="52"/>
      <c r="S377" s="125"/>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U377" s="5"/>
      <c r="AW377" s="5"/>
    </row>
    <row r="378" spans="1:49" ht="12.75" x14ac:dyDescent="0.2">
      <c r="A378" s="45">
        <f>SUBTOTAL(3,$B$18:B378)</f>
        <v>361</v>
      </c>
      <c r="B378" s="12">
        <v>696244404331</v>
      </c>
      <c r="C378" s="172" t="s">
        <v>1193</v>
      </c>
      <c r="D378" s="167" t="s">
        <v>1180</v>
      </c>
      <c r="E378" s="168">
        <v>3500</v>
      </c>
      <c r="F378" s="165"/>
      <c r="G378" s="166">
        <v>299.83</v>
      </c>
      <c r="H378" s="166">
        <f t="shared" ref="H378:H380" si="99">(ROUND(G378*(1-$E$5)*(1-$G$5)*(1-$H$5),2)*F378)</f>
        <v>0</v>
      </c>
      <c r="I378" s="102">
        <f t="shared" ref="I378:I380" si="100">(G378*$E$15)+G378</f>
        <v>338.80789999999996</v>
      </c>
      <c r="J378" s="85">
        <f t="shared" ref="J378:J380" si="101">H378+(H378*$E$15)</f>
        <v>0</v>
      </c>
      <c r="K378" s="58">
        <v>10</v>
      </c>
      <c r="L378" s="4" t="s">
        <v>1</v>
      </c>
      <c r="M378" s="8">
        <f>S378+P378</f>
        <v>26.147000000000002</v>
      </c>
      <c r="N378" s="9">
        <v>24.717000000000006</v>
      </c>
      <c r="O378" s="2">
        <v>0.70620000000000005</v>
      </c>
      <c r="P378" s="2">
        <v>1.43</v>
      </c>
      <c r="Q378" s="2">
        <v>0</v>
      </c>
      <c r="R378" s="2">
        <v>0</v>
      </c>
      <c r="S378" s="126">
        <f t="shared" ref="S378:S380" si="102">O378/100*E378+R378</f>
        <v>24.717000000000002</v>
      </c>
      <c r="T378" s="7" t="s">
        <v>78</v>
      </c>
      <c r="U378" s="1"/>
      <c r="W378" s="31">
        <v>36</v>
      </c>
      <c r="Y378" s="1" t="s">
        <v>329</v>
      </c>
      <c r="Z378" s="4" t="s">
        <v>430</v>
      </c>
      <c r="AA378" s="4" t="s">
        <v>436</v>
      </c>
      <c r="AB378" s="34" t="s">
        <v>498</v>
      </c>
      <c r="AC378" s="7" t="s">
        <v>582</v>
      </c>
      <c r="AD378" s="1">
        <v>11.25</v>
      </c>
      <c r="AE378" s="1">
        <v>11.25</v>
      </c>
      <c r="AF378" s="1">
        <v>7.5</v>
      </c>
      <c r="AJ378" s="1">
        <v>47</v>
      </c>
      <c r="AK378" s="1">
        <v>36</v>
      </c>
      <c r="AM378" s="50">
        <f>M378*W378</f>
        <v>941.29200000000003</v>
      </c>
      <c r="AN378" s="46">
        <v>1.6140000000000001</v>
      </c>
      <c r="AO378" s="1">
        <v>0.157</v>
      </c>
      <c r="AP378" s="47">
        <v>7.6999999999999999E-2</v>
      </c>
      <c r="AQ378" s="1">
        <v>0.19600000000000001</v>
      </c>
      <c r="AW378" s="5"/>
    </row>
    <row r="379" spans="1:49" ht="12.75" x14ac:dyDescent="0.2">
      <c r="A379" s="45">
        <f>SUBTOTAL(3,$B$18:B379)</f>
        <v>362</v>
      </c>
      <c r="B379" s="12">
        <v>696244404355</v>
      </c>
      <c r="C379" s="172" t="s">
        <v>1194</v>
      </c>
      <c r="D379" s="167" t="s">
        <v>1181</v>
      </c>
      <c r="E379" s="168">
        <v>100</v>
      </c>
      <c r="F379" s="165"/>
      <c r="G379" s="166">
        <v>11.01</v>
      </c>
      <c r="H379" s="166">
        <f t="shared" si="99"/>
        <v>0</v>
      </c>
      <c r="I379" s="102">
        <f t="shared" si="100"/>
        <v>12.4413</v>
      </c>
      <c r="J379" s="85">
        <f t="shared" si="101"/>
        <v>0</v>
      </c>
      <c r="K379" s="58">
        <v>10</v>
      </c>
      <c r="L379" s="4" t="s">
        <v>1</v>
      </c>
      <c r="M379" s="8">
        <f>S379+P379</f>
        <v>0.79220000000000002</v>
      </c>
      <c r="N379" s="9">
        <v>0.70620000000000005</v>
      </c>
      <c r="O379" s="2">
        <v>0.70620000000000005</v>
      </c>
      <c r="P379" s="2">
        <v>7.8E-2</v>
      </c>
      <c r="Q379" s="2">
        <v>0.22800000000000001</v>
      </c>
      <c r="R379" s="2">
        <v>8.0000000000000002E-3</v>
      </c>
      <c r="S379" s="126">
        <f t="shared" si="102"/>
        <v>0.71420000000000006</v>
      </c>
      <c r="T379" s="7" t="s">
        <v>67</v>
      </c>
      <c r="U379" s="1">
        <v>6</v>
      </c>
      <c r="V379" s="7" t="s">
        <v>341</v>
      </c>
      <c r="W379" s="31">
        <v>864</v>
      </c>
      <c r="X379" s="31">
        <f>W379/U379</f>
        <v>144</v>
      </c>
      <c r="Y379" s="1" t="s">
        <v>332</v>
      </c>
      <c r="Z379" s="4" t="s">
        <v>430</v>
      </c>
      <c r="AA379" s="4" t="s">
        <v>436</v>
      </c>
      <c r="AB379" s="34" t="s">
        <v>498</v>
      </c>
      <c r="AC379" s="7" t="s">
        <v>582</v>
      </c>
      <c r="AD379" s="1">
        <v>1.5</v>
      </c>
      <c r="AE379" s="1">
        <v>3.5</v>
      </c>
      <c r="AF379" s="1">
        <v>4.75</v>
      </c>
      <c r="AG379" s="1">
        <v>7.375</v>
      </c>
      <c r="AH379" s="1">
        <v>5.375</v>
      </c>
      <c r="AI379" s="1">
        <v>5.375</v>
      </c>
      <c r="AJ379" s="1">
        <v>47</v>
      </c>
      <c r="AK379" s="1">
        <v>36</v>
      </c>
      <c r="AM379" s="50">
        <f>M379*W379</f>
        <v>684.46080000000006</v>
      </c>
      <c r="AN379" s="46">
        <v>1.6140000000000001</v>
      </c>
      <c r="AO379" s="1">
        <v>0.157</v>
      </c>
      <c r="AP379" s="47">
        <v>7.6999999999999999E-2</v>
      </c>
      <c r="AQ379" s="1">
        <v>0.19600000000000001</v>
      </c>
      <c r="AW379" s="5"/>
    </row>
    <row r="380" spans="1:49" ht="12.75" x14ac:dyDescent="0.2">
      <c r="A380" s="45">
        <f>SUBTOTAL(3,$B$18:B380)</f>
        <v>363</v>
      </c>
      <c r="B380" s="12">
        <v>696244404379</v>
      </c>
      <c r="C380" s="172" t="s">
        <v>1195</v>
      </c>
      <c r="D380" s="167" t="s">
        <v>1182</v>
      </c>
      <c r="E380" s="168">
        <v>475</v>
      </c>
      <c r="F380" s="165"/>
      <c r="G380" s="166">
        <v>46.13</v>
      </c>
      <c r="H380" s="166">
        <f t="shared" si="99"/>
        <v>0</v>
      </c>
      <c r="I380" s="102">
        <f t="shared" si="100"/>
        <v>52.126900000000006</v>
      </c>
      <c r="J380" s="85">
        <f t="shared" si="101"/>
        <v>0</v>
      </c>
      <c r="K380" s="58">
        <v>10</v>
      </c>
      <c r="L380" s="4" t="s">
        <v>1</v>
      </c>
      <c r="M380" s="8">
        <f>S380+P380</f>
        <v>3.6264500000000002</v>
      </c>
      <c r="N380" s="9">
        <v>3.3544500000000004</v>
      </c>
      <c r="O380" s="2">
        <v>0.70620000000000005</v>
      </c>
      <c r="P380" s="2">
        <v>0.26400000000000001</v>
      </c>
      <c r="Q380" s="2">
        <v>0.4</v>
      </c>
      <c r="R380" s="2">
        <v>8.0000000000000002E-3</v>
      </c>
      <c r="S380" s="126">
        <f t="shared" si="102"/>
        <v>3.3624500000000004</v>
      </c>
      <c r="T380" s="7" t="s">
        <v>70</v>
      </c>
      <c r="U380" s="1">
        <v>2</v>
      </c>
      <c r="V380" s="7" t="s">
        <v>342</v>
      </c>
      <c r="W380" s="31">
        <v>140</v>
      </c>
      <c r="X380" s="31">
        <f>W380/U380</f>
        <v>70</v>
      </c>
      <c r="Y380" s="1" t="s">
        <v>1005</v>
      </c>
      <c r="Z380" s="4" t="s">
        <v>430</v>
      </c>
      <c r="AA380" s="4" t="s">
        <v>436</v>
      </c>
      <c r="AB380" s="34" t="s">
        <v>498</v>
      </c>
      <c r="AC380" s="7" t="s">
        <v>582</v>
      </c>
      <c r="AD380" s="1">
        <v>7</v>
      </c>
      <c r="AE380" s="1">
        <v>6</v>
      </c>
      <c r="AF380" s="1">
        <v>3.5</v>
      </c>
      <c r="AG380" s="1">
        <v>12.5</v>
      </c>
      <c r="AH380" s="1">
        <v>7.5</v>
      </c>
      <c r="AI380" s="1">
        <v>4.375</v>
      </c>
      <c r="AJ380" s="1">
        <v>47</v>
      </c>
      <c r="AK380" s="1">
        <v>36</v>
      </c>
      <c r="AM380" s="50">
        <f>M380*W380</f>
        <v>507.70300000000003</v>
      </c>
      <c r="AN380" s="46">
        <v>1.6140000000000001</v>
      </c>
      <c r="AO380" s="1">
        <v>0.157</v>
      </c>
      <c r="AP380" s="47">
        <v>7.6999999999999999E-2</v>
      </c>
      <c r="AQ380" s="1">
        <v>0.19600000000000001</v>
      </c>
      <c r="AW380" s="5"/>
    </row>
    <row r="381" spans="1:49" ht="12.75" x14ac:dyDescent="0.2">
      <c r="A381" s="45">
        <f>SUBTOTAL(3,$B$18:B381)</f>
        <v>364</v>
      </c>
      <c r="B381" s="16" t="s">
        <v>925</v>
      </c>
      <c r="C381" s="13"/>
      <c r="D381" s="13"/>
      <c r="E381" s="150"/>
      <c r="F381" s="13"/>
      <c r="G381" s="13"/>
      <c r="H381" s="13"/>
      <c r="I381" s="111"/>
      <c r="J381" s="91"/>
      <c r="K381" s="141"/>
      <c r="L381" s="134"/>
      <c r="M381" s="52"/>
      <c r="N381" s="52"/>
      <c r="O381" s="52"/>
      <c r="P381" s="52"/>
      <c r="Q381" s="52"/>
      <c r="R381" s="52"/>
      <c r="S381" s="125"/>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U381" s="5"/>
      <c r="AW381" s="5"/>
    </row>
    <row r="382" spans="1:49" ht="13.15" customHeight="1" x14ac:dyDescent="0.2">
      <c r="A382" s="45">
        <f>SUBTOTAL(3,$B$18:B382)</f>
        <v>365</v>
      </c>
      <c r="B382" s="12">
        <v>696244400197</v>
      </c>
      <c r="C382" s="171" t="s">
        <v>123</v>
      </c>
      <c r="D382" s="1" t="s">
        <v>803</v>
      </c>
      <c r="E382" s="18">
        <v>6500</v>
      </c>
      <c r="F382" s="10"/>
      <c r="G382" s="162">
        <v>1159.81</v>
      </c>
      <c r="H382" s="5">
        <f t="shared" ref="H382:H396" si="103">(ROUND(G382*(1-$E$5)*(1-$G$5)*(1-$H$5),2)*F382)</f>
        <v>0</v>
      </c>
      <c r="I382" s="102">
        <f t="shared" ref="I382:I396" si="104">(G382*$E$15)+G382</f>
        <v>1310.5853</v>
      </c>
      <c r="J382" s="85">
        <f t="shared" ref="J382:J396" si="105">H382+(H382*$E$15)</f>
        <v>0</v>
      </c>
      <c r="K382" s="58">
        <v>10</v>
      </c>
      <c r="L382" s="4" t="s">
        <v>1</v>
      </c>
      <c r="M382" s="8">
        <f>S382+P382</f>
        <v>30.16</v>
      </c>
      <c r="N382" s="9">
        <v>28.314</v>
      </c>
      <c r="O382" s="2">
        <v>0.442</v>
      </c>
      <c r="P382" s="2">
        <v>1.43</v>
      </c>
      <c r="Q382" s="2">
        <v>0</v>
      </c>
      <c r="R382" s="2">
        <v>0</v>
      </c>
      <c r="S382" s="126">
        <f t="shared" ref="S382:S396" si="106">O382/100*E382+R382</f>
        <v>28.73</v>
      </c>
      <c r="T382" s="7" t="s">
        <v>78</v>
      </c>
      <c r="U382" s="1"/>
      <c r="W382" s="31">
        <v>36</v>
      </c>
      <c r="Y382" s="1" t="s">
        <v>330</v>
      </c>
      <c r="Z382" s="4" t="s">
        <v>432</v>
      </c>
      <c r="AA382" s="4" t="s">
        <v>436</v>
      </c>
      <c r="AB382" s="34" t="s">
        <v>454</v>
      </c>
      <c r="AC382" s="7" t="s">
        <v>582</v>
      </c>
      <c r="AD382" s="1">
        <v>11.25</v>
      </c>
      <c r="AE382" s="1">
        <v>11.25</v>
      </c>
      <c r="AF382" s="1">
        <v>7.5</v>
      </c>
      <c r="AJ382" s="1">
        <v>47</v>
      </c>
      <c r="AK382" s="1">
        <v>36</v>
      </c>
      <c r="AM382" s="50">
        <f t="shared" ref="AM382:AM396" si="107">M382*W382</f>
        <v>1085.76</v>
      </c>
      <c r="AN382" s="46">
        <v>0.96499999999999997</v>
      </c>
      <c r="AO382" s="1">
        <v>0.157</v>
      </c>
      <c r="AP382" s="47">
        <v>7.6999999999999999E-2</v>
      </c>
      <c r="AQ382" s="1">
        <v>0.19600000000000001</v>
      </c>
      <c r="AU382" s="5"/>
      <c r="AW382" s="5"/>
    </row>
    <row r="383" spans="1:49" ht="14.45" customHeight="1" x14ac:dyDescent="0.2">
      <c r="A383" s="45">
        <f>SUBTOTAL(3,$B$18:B383)</f>
        <v>366</v>
      </c>
      <c r="B383" s="12">
        <v>696244400272</v>
      </c>
      <c r="C383" s="171" t="s">
        <v>122</v>
      </c>
      <c r="D383" s="1" t="s">
        <v>804</v>
      </c>
      <c r="E383" s="18">
        <v>100</v>
      </c>
      <c r="F383" s="10"/>
      <c r="G383" s="162">
        <v>20.46</v>
      </c>
      <c r="H383" s="5">
        <f t="shared" si="103"/>
        <v>0</v>
      </c>
      <c r="I383" s="102">
        <f t="shared" si="104"/>
        <v>23.119800000000001</v>
      </c>
      <c r="J383" s="85">
        <f t="shared" si="105"/>
        <v>0</v>
      </c>
      <c r="K383" s="58">
        <v>10</v>
      </c>
      <c r="L383" s="4" t="s">
        <v>1</v>
      </c>
      <c r="M383" s="8">
        <f>(S383+P383)+(Q383/6)</f>
        <v>0.56600000000000006</v>
      </c>
      <c r="N383" s="9">
        <v>0.43560000000000004</v>
      </c>
      <c r="O383" s="2">
        <v>0.442</v>
      </c>
      <c r="P383" s="2">
        <v>7.8E-2</v>
      </c>
      <c r="Q383" s="2">
        <v>0.22800000000000001</v>
      </c>
      <c r="R383" s="2">
        <v>8.0000000000000002E-3</v>
      </c>
      <c r="S383" s="126">
        <f t="shared" si="106"/>
        <v>0.45000000000000007</v>
      </c>
      <c r="T383" s="7" t="s">
        <v>67</v>
      </c>
      <c r="U383" s="1">
        <v>6</v>
      </c>
      <c r="V383" s="7" t="s">
        <v>341</v>
      </c>
      <c r="W383" s="31">
        <v>864</v>
      </c>
      <c r="X383" s="31">
        <f>W383/U383</f>
        <v>144</v>
      </c>
      <c r="Y383" s="1" t="s">
        <v>332</v>
      </c>
      <c r="Z383" s="4" t="s">
        <v>432</v>
      </c>
      <c r="AA383" s="4" t="s">
        <v>436</v>
      </c>
      <c r="AB383" s="34" t="s">
        <v>454</v>
      </c>
      <c r="AC383" s="7" t="s">
        <v>582</v>
      </c>
      <c r="AD383" s="1">
        <v>1.5</v>
      </c>
      <c r="AE383" s="1">
        <v>3.5</v>
      </c>
      <c r="AF383" s="1">
        <v>4.75</v>
      </c>
      <c r="AG383" s="1">
        <v>7.375</v>
      </c>
      <c r="AH383" s="1">
        <v>5.375</v>
      </c>
      <c r="AI383" s="1">
        <v>5.375</v>
      </c>
      <c r="AJ383" s="1">
        <v>47</v>
      </c>
      <c r="AK383" s="1">
        <v>36</v>
      </c>
      <c r="AM383" s="50">
        <f t="shared" si="107"/>
        <v>489.02400000000006</v>
      </c>
      <c r="AN383" s="46">
        <v>0.96499999999999997</v>
      </c>
      <c r="AO383" s="1">
        <v>0.157</v>
      </c>
      <c r="AP383" s="47">
        <v>7.6999999999999999E-2</v>
      </c>
      <c r="AQ383" s="1">
        <v>0.19600000000000001</v>
      </c>
      <c r="AU383" s="5"/>
      <c r="AW383" s="5"/>
    </row>
    <row r="384" spans="1:49" ht="12.75" x14ac:dyDescent="0.2">
      <c r="A384" s="45">
        <f>SUBTOTAL(3,$B$18:B384)</f>
        <v>367</v>
      </c>
      <c r="B384" s="12">
        <v>696244400227</v>
      </c>
      <c r="C384" s="171" t="s">
        <v>121</v>
      </c>
      <c r="D384" s="1" t="s">
        <v>1068</v>
      </c>
      <c r="E384" s="18">
        <v>670</v>
      </c>
      <c r="F384" s="10"/>
      <c r="G384" s="162">
        <v>125.04</v>
      </c>
      <c r="H384" s="5">
        <f t="shared" si="103"/>
        <v>0</v>
      </c>
      <c r="I384" s="102">
        <f t="shared" si="104"/>
        <v>141.29520000000002</v>
      </c>
      <c r="J384" s="85">
        <f t="shared" si="105"/>
        <v>0</v>
      </c>
      <c r="K384" s="58">
        <v>10</v>
      </c>
      <c r="L384" s="4" t="s">
        <v>1</v>
      </c>
      <c r="M384" s="8">
        <f>S384+P384</f>
        <v>3.2334000000000005</v>
      </c>
      <c r="N384" s="9">
        <v>2.9185200000000004</v>
      </c>
      <c r="O384" s="2">
        <v>0.442</v>
      </c>
      <c r="P384" s="2">
        <v>0.26400000000000001</v>
      </c>
      <c r="Q384" s="2">
        <v>0.4</v>
      </c>
      <c r="R384" s="2">
        <v>8.0000000000000002E-3</v>
      </c>
      <c r="S384" s="126">
        <f t="shared" si="106"/>
        <v>2.9694000000000003</v>
      </c>
      <c r="T384" s="7" t="s">
        <v>70</v>
      </c>
      <c r="U384" s="1">
        <v>2</v>
      </c>
      <c r="V384" s="7" t="s">
        <v>342</v>
      </c>
      <c r="W384" s="31">
        <v>140</v>
      </c>
      <c r="X384" s="31">
        <f>W384/U384</f>
        <v>70</v>
      </c>
      <c r="Y384" s="1" t="s">
        <v>1005</v>
      </c>
      <c r="Z384" s="4" t="s">
        <v>432</v>
      </c>
      <c r="AA384" s="4" t="s">
        <v>436</v>
      </c>
      <c r="AB384" s="34" t="s">
        <v>454</v>
      </c>
      <c r="AC384" s="7" t="s">
        <v>582</v>
      </c>
      <c r="AD384" s="1">
        <v>7</v>
      </c>
      <c r="AE384" s="1">
        <v>6</v>
      </c>
      <c r="AF384" s="1">
        <v>3.5</v>
      </c>
      <c r="AG384" s="1">
        <v>12.5</v>
      </c>
      <c r="AH384" s="1">
        <v>7.5</v>
      </c>
      <c r="AI384" s="1">
        <v>4.375</v>
      </c>
      <c r="AJ384" s="1">
        <v>47</v>
      </c>
      <c r="AK384" s="1">
        <v>36</v>
      </c>
      <c r="AM384" s="50">
        <f t="shared" si="107"/>
        <v>452.67600000000004</v>
      </c>
      <c r="AN384" s="46">
        <v>0.96499999999999997</v>
      </c>
      <c r="AO384" s="1">
        <v>0.157</v>
      </c>
      <c r="AP384" s="47">
        <v>7.6999999999999999E-2</v>
      </c>
      <c r="AQ384" s="1">
        <v>0.19600000000000001</v>
      </c>
      <c r="AU384" s="5"/>
      <c r="AW384" s="5"/>
    </row>
    <row r="385" spans="1:49" ht="13.15" customHeight="1" x14ac:dyDescent="0.2">
      <c r="A385" s="45">
        <f>SUBTOTAL(3,$B$18:B385)</f>
        <v>368</v>
      </c>
      <c r="B385" s="12">
        <v>696244400203</v>
      </c>
      <c r="C385" s="171" t="s">
        <v>120</v>
      </c>
      <c r="D385" s="1" t="s">
        <v>805</v>
      </c>
      <c r="E385" s="18">
        <v>4500</v>
      </c>
      <c r="F385" s="10"/>
      <c r="G385" s="162">
        <v>943.66</v>
      </c>
      <c r="H385" s="5">
        <f t="shared" si="103"/>
        <v>0</v>
      </c>
      <c r="I385" s="102">
        <f t="shared" si="104"/>
        <v>1066.3358000000001</v>
      </c>
      <c r="J385" s="85">
        <f t="shared" si="105"/>
        <v>0</v>
      </c>
      <c r="K385" s="58">
        <v>10</v>
      </c>
      <c r="L385" s="4" t="s">
        <v>1</v>
      </c>
      <c r="M385" s="8">
        <f>S385+P385</f>
        <v>28.07</v>
      </c>
      <c r="N385" s="9">
        <v>26.334000000000003</v>
      </c>
      <c r="O385" s="2">
        <v>0.59199999999999997</v>
      </c>
      <c r="P385" s="2">
        <v>1.43</v>
      </c>
      <c r="Q385" s="2">
        <v>0</v>
      </c>
      <c r="R385" s="2">
        <v>0</v>
      </c>
      <c r="S385" s="126">
        <f t="shared" si="106"/>
        <v>26.64</v>
      </c>
      <c r="T385" s="7" t="s">
        <v>78</v>
      </c>
      <c r="W385" s="31">
        <v>36</v>
      </c>
      <c r="Y385" s="1" t="s">
        <v>330</v>
      </c>
      <c r="Z385" s="4" t="s">
        <v>432</v>
      </c>
      <c r="AA385" s="4" t="s">
        <v>436</v>
      </c>
      <c r="AB385" s="34" t="s">
        <v>455</v>
      </c>
      <c r="AC385" s="7" t="s">
        <v>582</v>
      </c>
      <c r="AD385" s="1">
        <v>11.25</v>
      </c>
      <c r="AE385" s="1">
        <v>11.25</v>
      </c>
      <c r="AF385" s="1">
        <v>7.5</v>
      </c>
      <c r="AJ385" s="1">
        <v>47</v>
      </c>
      <c r="AK385" s="1">
        <v>36</v>
      </c>
      <c r="AM385" s="50">
        <f t="shared" si="107"/>
        <v>1010.52</v>
      </c>
      <c r="AN385" s="46">
        <v>1.3069999999999999</v>
      </c>
      <c r="AO385" s="1">
        <v>0.157</v>
      </c>
      <c r="AP385" s="47">
        <v>7.6999999999999999E-2</v>
      </c>
      <c r="AQ385" s="1">
        <v>0.19600000000000001</v>
      </c>
      <c r="AU385" s="5"/>
      <c r="AW385" s="5"/>
    </row>
    <row r="386" spans="1:49" ht="14.45" customHeight="1" x14ac:dyDescent="0.2">
      <c r="A386" s="45">
        <f>SUBTOTAL(3,$B$18:B386)</f>
        <v>369</v>
      </c>
      <c r="B386" s="12">
        <v>696244400289</v>
      </c>
      <c r="C386" s="171" t="s">
        <v>119</v>
      </c>
      <c r="D386" s="1" t="s">
        <v>806</v>
      </c>
      <c r="E386" s="18">
        <v>100</v>
      </c>
      <c r="F386" s="10"/>
      <c r="G386" s="162">
        <v>25.46</v>
      </c>
      <c r="H386" s="5">
        <f t="shared" si="103"/>
        <v>0</v>
      </c>
      <c r="I386" s="102">
        <f t="shared" si="104"/>
        <v>28.7698</v>
      </c>
      <c r="J386" s="85">
        <f t="shared" si="105"/>
        <v>0</v>
      </c>
      <c r="K386" s="58">
        <v>10</v>
      </c>
      <c r="L386" s="4" t="s">
        <v>1</v>
      </c>
      <c r="M386" s="8">
        <f>(S386+P386)+(Q386/6)</f>
        <v>0.71599999999999997</v>
      </c>
      <c r="N386" s="9">
        <v>0.58520000000000005</v>
      </c>
      <c r="O386" s="2">
        <v>0.59199999999999997</v>
      </c>
      <c r="P386" s="2">
        <v>7.8E-2</v>
      </c>
      <c r="Q386" s="2">
        <v>0.22800000000000001</v>
      </c>
      <c r="R386" s="2">
        <v>8.0000000000000002E-3</v>
      </c>
      <c r="S386" s="126">
        <f t="shared" si="106"/>
        <v>0.6</v>
      </c>
      <c r="T386" s="7" t="s">
        <v>67</v>
      </c>
      <c r="U386" s="63">
        <v>6</v>
      </c>
      <c r="V386" s="7" t="s">
        <v>341</v>
      </c>
      <c r="W386" s="31">
        <v>864</v>
      </c>
      <c r="X386" s="31">
        <f>W386/U386</f>
        <v>144</v>
      </c>
      <c r="Y386" s="1" t="s">
        <v>332</v>
      </c>
      <c r="Z386" s="4" t="s">
        <v>432</v>
      </c>
      <c r="AA386" s="4" t="s">
        <v>436</v>
      </c>
      <c r="AB386" s="34" t="s">
        <v>455</v>
      </c>
      <c r="AC386" s="7" t="s">
        <v>582</v>
      </c>
      <c r="AD386" s="1">
        <v>1.5</v>
      </c>
      <c r="AE386" s="1">
        <v>3.5</v>
      </c>
      <c r="AF386" s="1">
        <v>4.75</v>
      </c>
      <c r="AG386" s="1">
        <v>7.375</v>
      </c>
      <c r="AH386" s="1">
        <v>5.375</v>
      </c>
      <c r="AI386" s="1">
        <v>5.375</v>
      </c>
      <c r="AJ386" s="1">
        <v>47</v>
      </c>
      <c r="AK386" s="1">
        <v>36</v>
      </c>
      <c r="AM386" s="50">
        <f t="shared" si="107"/>
        <v>618.62400000000002</v>
      </c>
      <c r="AN386" s="46">
        <v>1.3069999999999999</v>
      </c>
      <c r="AO386" s="1">
        <v>0.157</v>
      </c>
      <c r="AP386" s="47">
        <v>7.6999999999999999E-2</v>
      </c>
      <c r="AQ386" s="1">
        <v>0.19600000000000001</v>
      </c>
      <c r="AU386" s="5"/>
      <c r="AW386" s="5"/>
    </row>
    <row r="387" spans="1:49" ht="12.75" x14ac:dyDescent="0.2">
      <c r="A387" s="45">
        <f>SUBTOTAL(3,$B$18:B387)</f>
        <v>370</v>
      </c>
      <c r="B387" s="12">
        <v>696244400234</v>
      </c>
      <c r="C387" s="171" t="s">
        <v>118</v>
      </c>
      <c r="D387" s="1" t="s">
        <v>1069</v>
      </c>
      <c r="E387" s="18">
        <v>565</v>
      </c>
      <c r="F387" s="10"/>
      <c r="G387" s="162">
        <v>131.27000000000001</v>
      </c>
      <c r="H387" s="5">
        <f t="shared" si="103"/>
        <v>0</v>
      </c>
      <c r="I387" s="102">
        <f t="shared" si="104"/>
        <v>148.33510000000001</v>
      </c>
      <c r="J387" s="85">
        <f t="shared" si="105"/>
        <v>0</v>
      </c>
      <c r="K387" s="58">
        <v>10</v>
      </c>
      <c r="L387" s="4" t="s">
        <v>1</v>
      </c>
      <c r="M387" s="8">
        <f>S387+P387</f>
        <v>3.6167999999999996</v>
      </c>
      <c r="N387" s="9">
        <v>3.3063800000000008</v>
      </c>
      <c r="O387" s="2">
        <v>0.59199999999999997</v>
      </c>
      <c r="P387" s="2">
        <v>0.26400000000000001</v>
      </c>
      <c r="Q387" s="2">
        <v>0.4</v>
      </c>
      <c r="R387" s="2">
        <v>8.0000000000000002E-3</v>
      </c>
      <c r="S387" s="126">
        <f t="shared" si="106"/>
        <v>3.3527999999999998</v>
      </c>
      <c r="T387" s="7" t="s">
        <v>70</v>
      </c>
      <c r="U387" s="63">
        <v>2</v>
      </c>
      <c r="V387" s="7" t="s">
        <v>342</v>
      </c>
      <c r="W387" s="31">
        <v>140</v>
      </c>
      <c r="X387" s="31">
        <f>W387/U387</f>
        <v>70</v>
      </c>
      <c r="Y387" s="1" t="s">
        <v>1005</v>
      </c>
      <c r="Z387" s="4" t="s">
        <v>432</v>
      </c>
      <c r="AA387" s="4" t="s">
        <v>436</v>
      </c>
      <c r="AB387" s="34" t="s">
        <v>455</v>
      </c>
      <c r="AC387" s="7" t="s">
        <v>582</v>
      </c>
      <c r="AD387" s="1">
        <v>7</v>
      </c>
      <c r="AE387" s="1">
        <v>6</v>
      </c>
      <c r="AF387" s="1">
        <v>3.5</v>
      </c>
      <c r="AG387" s="1">
        <v>12.5</v>
      </c>
      <c r="AH387" s="1">
        <v>7.5</v>
      </c>
      <c r="AI387" s="1">
        <v>4.375</v>
      </c>
      <c r="AJ387" s="1">
        <v>47</v>
      </c>
      <c r="AK387" s="1">
        <v>36</v>
      </c>
      <c r="AM387" s="50">
        <f t="shared" si="107"/>
        <v>506.35199999999992</v>
      </c>
      <c r="AN387" s="46">
        <v>1.3069999999999999</v>
      </c>
      <c r="AO387" s="1">
        <v>0.157</v>
      </c>
      <c r="AP387" s="47">
        <v>7.6999999999999999E-2</v>
      </c>
      <c r="AQ387" s="1">
        <v>0.19600000000000001</v>
      </c>
      <c r="AU387" s="5"/>
      <c r="AW387" s="5"/>
    </row>
    <row r="388" spans="1:49" ht="13.15" customHeight="1" x14ac:dyDescent="0.2">
      <c r="A388" s="45">
        <f>SUBTOTAL(3,$B$18:B388)</f>
        <v>371</v>
      </c>
      <c r="B388" s="12">
        <v>696244400210</v>
      </c>
      <c r="C388" s="171" t="s">
        <v>117</v>
      </c>
      <c r="D388" s="1" t="s">
        <v>807</v>
      </c>
      <c r="E388" s="18">
        <v>3500</v>
      </c>
      <c r="F388" s="10"/>
      <c r="G388" s="162">
        <v>922.95</v>
      </c>
      <c r="H388" s="5">
        <f t="shared" si="103"/>
        <v>0</v>
      </c>
      <c r="I388" s="102">
        <f t="shared" si="104"/>
        <v>1042.9335000000001</v>
      </c>
      <c r="J388" s="85">
        <f t="shared" si="105"/>
        <v>0</v>
      </c>
      <c r="K388" s="58">
        <v>10</v>
      </c>
      <c r="L388" s="4" t="s">
        <v>1</v>
      </c>
      <c r="M388" s="8">
        <f>S388+P388</f>
        <v>27.330000000000002</v>
      </c>
      <c r="N388" s="9">
        <v>25.872</v>
      </c>
      <c r="O388" s="2">
        <v>0.74</v>
      </c>
      <c r="P388" s="2">
        <v>1.43</v>
      </c>
      <c r="Q388" s="2">
        <v>0</v>
      </c>
      <c r="R388" s="2">
        <v>0</v>
      </c>
      <c r="S388" s="126">
        <f t="shared" si="106"/>
        <v>25.900000000000002</v>
      </c>
      <c r="T388" s="7" t="s">
        <v>78</v>
      </c>
      <c r="W388" s="31">
        <v>36</v>
      </c>
      <c r="Y388" s="1" t="s">
        <v>330</v>
      </c>
      <c r="Z388" s="4" t="s">
        <v>432</v>
      </c>
      <c r="AA388" s="4" t="s">
        <v>436</v>
      </c>
      <c r="AB388" s="34" t="s">
        <v>498</v>
      </c>
      <c r="AC388" s="7" t="s">
        <v>582</v>
      </c>
      <c r="AD388" s="1">
        <v>11.25</v>
      </c>
      <c r="AE388" s="1">
        <v>11.25</v>
      </c>
      <c r="AF388" s="1">
        <v>7.5</v>
      </c>
      <c r="AJ388" s="1">
        <v>47</v>
      </c>
      <c r="AK388" s="1">
        <v>36</v>
      </c>
      <c r="AM388" s="50">
        <f t="shared" si="107"/>
        <v>983.88000000000011</v>
      </c>
      <c r="AN388" s="46">
        <v>1.6140000000000001</v>
      </c>
      <c r="AO388" s="1">
        <v>0.157</v>
      </c>
      <c r="AP388" s="47">
        <v>7.6999999999999999E-2</v>
      </c>
      <c r="AQ388" s="1">
        <v>0.19600000000000001</v>
      </c>
      <c r="AU388" s="5"/>
      <c r="AW388" s="5"/>
    </row>
    <row r="389" spans="1:49" ht="14.45" customHeight="1" x14ac:dyDescent="0.2">
      <c r="A389" s="45">
        <f>SUBTOTAL(3,$B$18:B389)</f>
        <v>372</v>
      </c>
      <c r="B389" s="12">
        <v>696244400296</v>
      </c>
      <c r="C389" s="171" t="s">
        <v>116</v>
      </c>
      <c r="D389" s="1" t="s">
        <v>808</v>
      </c>
      <c r="E389" s="18">
        <v>100</v>
      </c>
      <c r="F389" s="10"/>
      <c r="G389" s="162">
        <v>32.9</v>
      </c>
      <c r="H389" s="5">
        <f t="shared" si="103"/>
        <v>0</v>
      </c>
      <c r="I389" s="102">
        <f t="shared" si="104"/>
        <v>37.177</v>
      </c>
      <c r="J389" s="85">
        <f t="shared" si="105"/>
        <v>0</v>
      </c>
      <c r="K389" s="58">
        <v>10</v>
      </c>
      <c r="L389" s="4" t="s">
        <v>1</v>
      </c>
      <c r="M389" s="8">
        <f>(S389+P389)+(Q389/6)</f>
        <v>0.86399999999999999</v>
      </c>
      <c r="N389" s="9">
        <v>0.73920000000000008</v>
      </c>
      <c r="O389" s="2">
        <v>0.74</v>
      </c>
      <c r="P389" s="2">
        <v>7.8E-2</v>
      </c>
      <c r="Q389" s="2">
        <v>0.22800000000000001</v>
      </c>
      <c r="R389" s="2">
        <v>8.0000000000000002E-3</v>
      </c>
      <c r="S389" s="126">
        <f t="shared" si="106"/>
        <v>0.748</v>
      </c>
      <c r="T389" s="7" t="s">
        <v>67</v>
      </c>
      <c r="U389" s="63">
        <v>6</v>
      </c>
      <c r="V389" s="7" t="s">
        <v>341</v>
      </c>
      <c r="W389" s="31">
        <v>864</v>
      </c>
      <c r="X389" s="31">
        <f>W389/U389</f>
        <v>144</v>
      </c>
      <c r="Y389" s="1" t="s">
        <v>332</v>
      </c>
      <c r="Z389" s="4" t="s">
        <v>432</v>
      </c>
      <c r="AA389" s="4" t="s">
        <v>436</v>
      </c>
      <c r="AB389" s="34" t="s">
        <v>498</v>
      </c>
      <c r="AC389" s="7" t="s">
        <v>582</v>
      </c>
      <c r="AD389" s="1">
        <v>1.5</v>
      </c>
      <c r="AE389" s="1">
        <v>3.5</v>
      </c>
      <c r="AF389" s="1">
        <v>4.75</v>
      </c>
      <c r="AG389" s="1">
        <v>7.375</v>
      </c>
      <c r="AH389" s="1">
        <v>5.375</v>
      </c>
      <c r="AI389" s="1">
        <v>5.375</v>
      </c>
      <c r="AJ389" s="1">
        <v>47</v>
      </c>
      <c r="AK389" s="1">
        <v>36</v>
      </c>
      <c r="AM389" s="50">
        <f t="shared" si="107"/>
        <v>746.49599999999998</v>
      </c>
      <c r="AN389" s="46">
        <v>1.6140000000000001</v>
      </c>
      <c r="AO389" s="1">
        <v>0.157</v>
      </c>
      <c r="AP389" s="47">
        <v>7.6999999999999999E-2</v>
      </c>
      <c r="AQ389" s="1">
        <v>0.19600000000000001</v>
      </c>
      <c r="AU389" s="5"/>
      <c r="AW389" s="5"/>
    </row>
    <row r="390" spans="1:49" ht="12.75" x14ac:dyDescent="0.2">
      <c r="A390" s="45">
        <f>SUBTOTAL(3,$B$18:B390)</f>
        <v>373</v>
      </c>
      <c r="B390" s="12">
        <v>696244400241</v>
      </c>
      <c r="C390" s="171" t="s">
        <v>115</v>
      </c>
      <c r="D390" s="1" t="s">
        <v>1070</v>
      </c>
      <c r="E390" s="18">
        <v>435</v>
      </c>
      <c r="F390" s="10"/>
      <c r="G390" s="162">
        <v>131.27000000000001</v>
      </c>
      <c r="H390" s="5">
        <f t="shared" si="103"/>
        <v>0</v>
      </c>
      <c r="I390" s="102">
        <f t="shared" si="104"/>
        <v>148.33510000000001</v>
      </c>
      <c r="J390" s="85">
        <f t="shared" si="105"/>
        <v>0</v>
      </c>
      <c r="K390" s="58">
        <v>10</v>
      </c>
      <c r="L390" s="4" t="s">
        <v>1</v>
      </c>
      <c r="M390" s="8">
        <f>S390+P390</f>
        <v>3.4910000000000005</v>
      </c>
      <c r="N390" s="9">
        <v>3.2155200000000002</v>
      </c>
      <c r="O390" s="2">
        <v>0.74</v>
      </c>
      <c r="P390" s="2">
        <v>0.26400000000000001</v>
      </c>
      <c r="Q390" s="2">
        <v>0.4</v>
      </c>
      <c r="R390" s="2">
        <v>8.0000000000000002E-3</v>
      </c>
      <c r="S390" s="126">
        <f t="shared" si="106"/>
        <v>3.2270000000000003</v>
      </c>
      <c r="T390" s="7" t="s">
        <v>70</v>
      </c>
      <c r="U390" s="63">
        <v>2</v>
      </c>
      <c r="V390" s="7" t="s">
        <v>342</v>
      </c>
      <c r="W390" s="31">
        <v>140</v>
      </c>
      <c r="X390" s="31">
        <f>W390/U390</f>
        <v>70</v>
      </c>
      <c r="Y390" s="1" t="s">
        <v>1005</v>
      </c>
      <c r="Z390" s="4" t="s">
        <v>432</v>
      </c>
      <c r="AA390" s="4" t="s">
        <v>436</v>
      </c>
      <c r="AB390" s="34" t="s">
        <v>498</v>
      </c>
      <c r="AC390" s="7" t="s">
        <v>582</v>
      </c>
      <c r="AD390" s="1">
        <v>7</v>
      </c>
      <c r="AE390" s="1">
        <v>6</v>
      </c>
      <c r="AF390" s="1">
        <v>3.5</v>
      </c>
      <c r="AG390" s="1">
        <v>12.5</v>
      </c>
      <c r="AH390" s="1">
        <v>7.5</v>
      </c>
      <c r="AI390" s="1">
        <v>4.375</v>
      </c>
      <c r="AJ390" s="1">
        <v>47</v>
      </c>
      <c r="AK390" s="1">
        <v>36</v>
      </c>
      <c r="AM390" s="50">
        <f t="shared" si="107"/>
        <v>488.74000000000007</v>
      </c>
      <c r="AN390" s="46">
        <v>1.6140000000000001</v>
      </c>
      <c r="AO390" s="1">
        <v>0.157</v>
      </c>
      <c r="AP390" s="47">
        <v>7.6999999999999999E-2</v>
      </c>
      <c r="AQ390" s="1">
        <v>0.19600000000000001</v>
      </c>
      <c r="AU390" s="5"/>
      <c r="AW390" s="5"/>
    </row>
    <row r="391" spans="1:49" ht="13.15" customHeight="1" x14ac:dyDescent="0.2">
      <c r="A391" s="45">
        <f>SUBTOTAL(3,$B$18:B391)</f>
        <v>374</v>
      </c>
      <c r="B391" s="12">
        <v>696244401187</v>
      </c>
      <c r="C391" s="171" t="s">
        <v>114</v>
      </c>
      <c r="D391" s="1" t="s">
        <v>809</v>
      </c>
      <c r="E391" s="18">
        <v>2000</v>
      </c>
      <c r="F391" s="10"/>
      <c r="G391" s="162">
        <v>691.58</v>
      </c>
      <c r="H391" s="5">
        <f t="shared" si="103"/>
        <v>0</v>
      </c>
      <c r="I391" s="102">
        <f t="shared" si="104"/>
        <v>781.48540000000003</v>
      </c>
      <c r="J391" s="85">
        <f t="shared" si="105"/>
        <v>0</v>
      </c>
      <c r="K391" s="58">
        <v>10</v>
      </c>
      <c r="L391" s="4" t="s">
        <v>1</v>
      </c>
      <c r="M391" s="8">
        <f>S391+P391</f>
        <v>19.509999999999998</v>
      </c>
      <c r="N391" s="9">
        <v>14.96</v>
      </c>
      <c r="O391" s="2">
        <v>0.90400000000000003</v>
      </c>
      <c r="P391" s="2">
        <v>1.43</v>
      </c>
      <c r="Q391" s="2">
        <v>0</v>
      </c>
      <c r="R391" s="2">
        <v>0</v>
      </c>
      <c r="S391" s="126">
        <f t="shared" si="106"/>
        <v>18.079999999999998</v>
      </c>
      <c r="T391" s="7" t="s">
        <v>78</v>
      </c>
      <c r="U391" s="1"/>
      <c r="W391" s="31">
        <v>36</v>
      </c>
      <c r="Y391" s="1" t="s">
        <v>330</v>
      </c>
      <c r="Z391" s="4" t="s">
        <v>432</v>
      </c>
      <c r="AA391" s="4" t="s">
        <v>436</v>
      </c>
      <c r="AB391" s="34" t="s">
        <v>500</v>
      </c>
      <c r="AC391" s="7" t="s">
        <v>582</v>
      </c>
      <c r="AD391" s="1">
        <v>11.25</v>
      </c>
      <c r="AE391" s="1">
        <v>11.25</v>
      </c>
      <c r="AF391" s="1">
        <v>7.5</v>
      </c>
      <c r="AJ391" s="1">
        <v>47</v>
      </c>
      <c r="AK391" s="1">
        <v>36</v>
      </c>
      <c r="AM391" s="50">
        <f t="shared" si="107"/>
        <v>702.3599999999999</v>
      </c>
      <c r="AN391" s="46">
        <v>1.968</v>
      </c>
      <c r="AO391" s="1">
        <v>0.157</v>
      </c>
      <c r="AP391" s="47">
        <v>7.6999999999999999E-2</v>
      </c>
      <c r="AQ391" s="1">
        <v>0.19600000000000001</v>
      </c>
      <c r="AU391" s="5"/>
      <c r="AW391" s="5"/>
    </row>
    <row r="392" spans="1:49" ht="13.15" customHeight="1" x14ac:dyDescent="0.2">
      <c r="A392" s="45">
        <f>SUBTOTAL(3,$B$18:B392)</f>
        <v>375</v>
      </c>
      <c r="B392" s="12">
        <v>696244400302</v>
      </c>
      <c r="C392" s="171" t="s">
        <v>113</v>
      </c>
      <c r="D392" s="1" t="s">
        <v>810</v>
      </c>
      <c r="E392" s="18">
        <v>100</v>
      </c>
      <c r="F392" s="10"/>
      <c r="G392" s="162">
        <v>45.91</v>
      </c>
      <c r="H392" s="5">
        <f t="shared" si="103"/>
        <v>0</v>
      </c>
      <c r="I392" s="102">
        <f t="shared" si="104"/>
        <v>51.878299999999996</v>
      </c>
      <c r="J392" s="85">
        <f t="shared" si="105"/>
        <v>0</v>
      </c>
      <c r="K392" s="58">
        <v>10</v>
      </c>
      <c r="L392" s="4" t="s">
        <v>1</v>
      </c>
      <c r="M392" s="8">
        <f>(S392+P392)+(Q392/6)</f>
        <v>1.0279999999999998</v>
      </c>
      <c r="N392" s="9">
        <v>0.748</v>
      </c>
      <c r="O392" s="2">
        <v>0.90400000000000003</v>
      </c>
      <c r="P392" s="2">
        <v>7.8E-2</v>
      </c>
      <c r="Q392" s="2">
        <v>0.22800000000000001</v>
      </c>
      <c r="R392" s="2">
        <v>8.0000000000000002E-3</v>
      </c>
      <c r="S392" s="126">
        <f t="shared" si="106"/>
        <v>0.91199999999999992</v>
      </c>
      <c r="T392" s="7" t="s">
        <v>67</v>
      </c>
      <c r="U392" s="1">
        <v>6</v>
      </c>
      <c r="V392" s="7" t="s">
        <v>341</v>
      </c>
      <c r="W392" s="31">
        <v>864</v>
      </c>
      <c r="X392" s="31">
        <f>W392/U392</f>
        <v>144</v>
      </c>
      <c r="Y392" s="1" t="s">
        <v>332</v>
      </c>
      <c r="Z392" s="4" t="s">
        <v>432</v>
      </c>
      <c r="AA392" s="4" t="s">
        <v>436</v>
      </c>
      <c r="AB392" s="34" t="s">
        <v>500</v>
      </c>
      <c r="AC392" s="7" t="s">
        <v>582</v>
      </c>
      <c r="AD392" s="1">
        <v>1.5</v>
      </c>
      <c r="AE392" s="1">
        <v>3.5</v>
      </c>
      <c r="AF392" s="1">
        <v>4.75</v>
      </c>
      <c r="AG392" s="1">
        <v>7.375</v>
      </c>
      <c r="AH392" s="1">
        <v>5.375</v>
      </c>
      <c r="AI392" s="1">
        <v>5.375</v>
      </c>
      <c r="AJ392" s="1">
        <v>47</v>
      </c>
      <c r="AK392" s="1">
        <v>36</v>
      </c>
      <c r="AM392" s="50">
        <f t="shared" si="107"/>
        <v>888.19199999999978</v>
      </c>
      <c r="AN392" s="46">
        <v>1.968</v>
      </c>
      <c r="AO392" s="1">
        <v>0.157</v>
      </c>
      <c r="AP392" s="47">
        <v>7.6999999999999999E-2</v>
      </c>
      <c r="AQ392" s="1">
        <v>0.19600000000000001</v>
      </c>
      <c r="AU392" s="5"/>
      <c r="AW392" s="5"/>
    </row>
    <row r="393" spans="1:49" ht="12.75" x14ac:dyDescent="0.2">
      <c r="A393" s="45">
        <f>SUBTOTAL(3,$B$18:B393)</f>
        <v>376</v>
      </c>
      <c r="B393" s="12">
        <v>696244400258</v>
      </c>
      <c r="C393" s="171" t="s">
        <v>112</v>
      </c>
      <c r="D393" s="1" t="s">
        <v>1071</v>
      </c>
      <c r="E393" s="18">
        <v>310</v>
      </c>
      <c r="F393" s="10"/>
      <c r="G393" s="162">
        <v>131.27000000000001</v>
      </c>
      <c r="H393" s="5">
        <f t="shared" si="103"/>
        <v>0</v>
      </c>
      <c r="I393" s="102">
        <f t="shared" si="104"/>
        <v>148.33510000000001</v>
      </c>
      <c r="J393" s="85">
        <f t="shared" si="105"/>
        <v>0</v>
      </c>
      <c r="K393" s="58">
        <v>10</v>
      </c>
      <c r="L393" s="4" t="s">
        <v>1</v>
      </c>
      <c r="M393" s="8">
        <f>S393+P393</f>
        <v>3.0743999999999998</v>
      </c>
      <c r="N393" s="9">
        <v>2.6179999999999999</v>
      </c>
      <c r="O393" s="2">
        <v>0.90400000000000003</v>
      </c>
      <c r="P393" s="2">
        <v>0.26400000000000001</v>
      </c>
      <c r="Q393" s="2">
        <v>0.4</v>
      </c>
      <c r="R393" s="2">
        <v>8.0000000000000002E-3</v>
      </c>
      <c r="S393" s="126">
        <f t="shared" si="106"/>
        <v>2.8104</v>
      </c>
      <c r="T393" s="7" t="s">
        <v>70</v>
      </c>
      <c r="U393" s="1">
        <v>2</v>
      </c>
      <c r="V393" s="7" t="s">
        <v>342</v>
      </c>
      <c r="W393" s="31">
        <v>140</v>
      </c>
      <c r="X393" s="31">
        <f>W393/U393</f>
        <v>70</v>
      </c>
      <c r="Y393" s="1" t="s">
        <v>1005</v>
      </c>
      <c r="Z393" s="4" t="s">
        <v>432</v>
      </c>
      <c r="AA393" s="4" t="s">
        <v>436</v>
      </c>
      <c r="AB393" s="34" t="s">
        <v>500</v>
      </c>
      <c r="AC393" s="7" t="s">
        <v>582</v>
      </c>
      <c r="AD393" s="1">
        <v>7</v>
      </c>
      <c r="AE393" s="1">
        <v>6</v>
      </c>
      <c r="AF393" s="1">
        <v>3.5</v>
      </c>
      <c r="AG393" s="1">
        <v>12.5</v>
      </c>
      <c r="AH393" s="1">
        <v>7.5</v>
      </c>
      <c r="AI393" s="1">
        <v>4.375</v>
      </c>
      <c r="AJ393" s="1">
        <v>47</v>
      </c>
      <c r="AK393" s="1">
        <v>36</v>
      </c>
      <c r="AM393" s="50">
        <f t="shared" si="107"/>
        <v>430.416</v>
      </c>
      <c r="AN393" s="46">
        <v>1.968</v>
      </c>
      <c r="AO393" s="1">
        <v>0.157</v>
      </c>
      <c r="AP393" s="47">
        <v>7.6999999999999999E-2</v>
      </c>
      <c r="AQ393" s="1">
        <v>0.19600000000000001</v>
      </c>
      <c r="AU393" s="5"/>
      <c r="AW393" s="5"/>
    </row>
    <row r="394" spans="1:49" ht="13.15" customHeight="1" x14ac:dyDescent="0.2">
      <c r="A394" s="45">
        <f>SUBTOTAL(3,$B$18:B394)</f>
        <v>377</v>
      </c>
      <c r="B394" s="12">
        <v>696244401323</v>
      </c>
      <c r="C394" s="171" t="s">
        <v>111</v>
      </c>
      <c r="D394" s="1" t="s">
        <v>811</v>
      </c>
      <c r="E394" s="18">
        <v>2000</v>
      </c>
      <c r="F394" s="10"/>
      <c r="G394" s="162">
        <v>781.27</v>
      </c>
      <c r="H394" s="5">
        <f t="shared" si="103"/>
        <v>0</v>
      </c>
      <c r="I394" s="102">
        <f t="shared" si="104"/>
        <v>882.83510000000001</v>
      </c>
      <c r="J394" s="85">
        <f t="shared" si="105"/>
        <v>0</v>
      </c>
      <c r="K394" s="58">
        <v>15</v>
      </c>
      <c r="L394" s="4" t="s">
        <v>1</v>
      </c>
      <c r="M394" s="8">
        <f>S394+P394</f>
        <v>25.135999999999999</v>
      </c>
      <c r="N394" s="9">
        <v>23.496000000000002</v>
      </c>
      <c r="O394" s="2">
        <v>1.1859999999999999</v>
      </c>
      <c r="P394" s="2">
        <v>1.4159999999999999</v>
      </c>
      <c r="Q394" s="2">
        <v>0</v>
      </c>
      <c r="R394" s="2">
        <v>0</v>
      </c>
      <c r="S394" s="126">
        <f t="shared" si="106"/>
        <v>23.72</v>
      </c>
      <c r="T394" s="7" t="s">
        <v>78</v>
      </c>
      <c r="U394" s="1"/>
      <c r="W394" s="31">
        <v>36</v>
      </c>
      <c r="Y394" s="1" t="s">
        <v>330</v>
      </c>
      <c r="Z394" s="4" t="s">
        <v>432</v>
      </c>
      <c r="AA394" s="4" t="s">
        <v>436</v>
      </c>
      <c r="AB394" s="34" t="s">
        <v>461</v>
      </c>
      <c r="AC394" s="7" t="s">
        <v>577</v>
      </c>
      <c r="AD394" s="1">
        <v>11.25</v>
      </c>
      <c r="AE394" s="1">
        <v>11.25</v>
      </c>
      <c r="AF394" s="1">
        <v>7.5</v>
      </c>
      <c r="AJ394" s="1">
        <v>47</v>
      </c>
      <c r="AK394" s="1">
        <v>36</v>
      </c>
      <c r="AM394" s="50">
        <f t="shared" si="107"/>
        <v>904.89599999999996</v>
      </c>
      <c r="AN394" s="46">
        <v>1.968</v>
      </c>
      <c r="AO394" s="1">
        <v>0.17699999999999999</v>
      </c>
      <c r="AP394" s="47">
        <v>0.104</v>
      </c>
      <c r="AQ394" s="1">
        <v>0.23200000000000001</v>
      </c>
      <c r="AU394" s="5"/>
      <c r="AW394" s="5"/>
    </row>
    <row r="395" spans="1:49" ht="13.15" customHeight="1" x14ac:dyDescent="0.2">
      <c r="A395" s="45">
        <f>SUBTOTAL(3,$B$18:B395)</f>
        <v>378</v>
      </c>
      <c r="B395" s="12">
        <v>696244401330</v>
      </c>
      <c r="C395" s="171" t="s">
        <v>110</v>
      </c>
      <c r="D395" s="1" t="s">
        <v>812</v>
      </c>
      <c r="E395" s="18">
        <v>100</v>
      </c>
      <c r="F395" s="10"/>
      <c r="G395" s="162">
        <v>49.31</v>
      </c>
      <c r="H395" s="5">
        <f t="shared" si="103"/>
        <v>0</v>
      </c>
      <c r="I395" s="102">
        <f t="shared" si="104"/>
        <v>55.720300000000002</v>
      </c>
      <c r="J395" s="85">
        <f t="shared" si="105"/>
        <v>0</v>
      </c>
      <c r="K395" s="58">
        <v>15</v>
      </c>
      <c r="L395" s="4" t="s">
        <v>1</v>
      </c>
      <c r="M395" s="8">
        <f>(S395+P395)+(Q395/6)</f>
        <v>1.31</v>
      </c>
      <c r="N395" s="9">
        <v>1.1748000000000001</v>
      </c>
      <c r="O395" s="2">
        <v>1.1859999999999999</v>
      </c>
      <c r="P395" s="2">
        <v>7.8E-2</v>
      </c>
      <c r="Q395" s="2">
        <v>0.22800000000000001</v>
      </c>
      <c r="R395" s="2">
        <v>8.0000000000000002E-3</v>
      </c>
      <c r="S395" s="126">
        <f t="shared" si="106"/>
        <v>1.194</v>
      </c>
      <c r="T395" s="7" t="s">
        <v>67</v>
      </c>
      <c r="U395" s="1">
        <v>6</v>
      </c>
      <c r="V395" s="7" t="s">
        <v>341</v>
      </c>
      <c r="W395" s="31">
        <v>864</v>
      </c>
      <c r="X395" s="31">
        <f>W395/U395</f>
        <v>144</v>
      </c>
      <c r="Y395" s="1" t="s">
        <v>332</v>
      </c>
      <c r="Z395" s="4" t="s">
        <v>432</v>
      </c>
      <c r="AA395" s="4" t="s">
        <v>436</v>
      </c>
      <c r="AB395" s="34" t="s">
        <v>461</v>
      </c>
      <c r="AC395" s="7" t="s">
        <v>577</v>
      </c>
      <c r="AD395" s="1">
        <v>1.5</v>
      </c>
      <c r="AE395" s="1">
        <v>3.5</v>
      </c>
      <c r="AF395" s="1">
        <v>4.75</v>
      </c>
      <c r="AG395" s="1">
        <v>7.375</v>
      </c>
      <c r="AH395" s="1">
        <v>5.375</v>
      </c>
      <c r="AI395" s="1">
        <v>5.375</v>
      </c>
      <c r="AJ395" s="1">
        <v>47</v>
      </c>
      <c r="AK395" s="1">
        <v>36</v>
      </c>
      <c r="AM395" s="50">
        <f t="shared" si="107"/>
        <v>1131.8400000000001</v>
      </c>
      <c r="AN395" s="46">
        <v>1.968</v>
      </c>
      <c r="AO395" s="1">
        <v>0.17699999999999999</v>
      </c>
      <c r="AP395" s="47">
        <v>0.104</v>
      </c>
      <c r="AQ395" s="1">
        <v>0.23200000000000001</v>
      </c>
      <c r="AU395" s="5"/>
      <c r="AW395" s="5"/>
    </row>
    <row r="396" spans="1:49" ht="13.15" customHeight="1" x14ac:dyDescent="0.2">
      <c r="A396" s="45">
        <f>SUBTOTAL(3,$B$18:B396)</f>
        <v>379</v>
      </c>
      <c r="B396" s="12">
        <v>696244400265</v>
      </c>
      <c r="C396" s="171" t="s">
        <v>109</v>
      </c>
      <c r="D396" s="1" t="s">
        <v>1072</v>
      </c>
      <c r="E396" s="18">
        <v>275</v>
      </c>
      <c r="F396" s="10"/>
      <c r="G396" s="162">
        <v>125.02</v>
      </c>
      <c r="H396" s="5">
        <f t="shared" si="103"/>
        <v>0</v>
      </c>
      <c r="I396" s="102">
        <f t="shared" si="104"/>
        <v>141.27260000000001</v>
      </c>
      <c r="J396" s="85">
        <f t="shared" si="105"/>
        <v>0</v>
      </c>
      <c r="K396" s="58">
        <v>15</v>
      </c>
      <c r="L396" s="4" t="s">
        <v>1</v>
      </c>
      <c r="M396" s="8">
        <f>S396+P396</f>
        <v>3.5354999999999999</v>
      </c>
      <c r="N396" s="9">
        <v>3.2307000000000006</v>
      </c>
      <c r="O396" s="2">
        <v>1.1859999999999999</v>
      </c>
      <c r="P396" s="2">
        <v>0.26400000000000001</v>
      </c>
      <c r="Q396" s="2">
        <v>0.4</v>
      </c>
      <c r="R396" s="2">
        <v>0.01</v>
      </c>
      <c r="S396" s="126">
        <f t="shared" si="106"/>
        <v>3.2714999999999996</v>
      </c>
      <c r="T396" s="7" t="s">
        <v>70</v>
      </c>
      <c r="U396" s="1">
        <v>2</v>
      </c>
      <c r="V396" s="7" t="s">
        <v>342</v>
      </c>
      <c r="W396" s="31">
        <v>140</v>
      </c>
      <c r="X396" s="31">
        <f>W396/U396</f>
        <v>70</v>
      </c>
      <c r="Y396" s="1" t="s">
        <v>1005</v>
      </c>
      <c r="Z396" s="4" t="s">
        <v>432</v>
      </c>
      <c r="AA396" s="4" t="s">
        <v>436</v>
      </c>
      <c r="AB396" s="34" t="s">
        <v>461</v>
      </c>
      <c r="AC396" s="7" t="s">
        <v>577</v>
      </c>
      <c r="AD396" s="1">
        <v>7</v>
      </c>
      <c r="AE396" s="1">
        <v>6</v>
      </c>
      <c r="AF396" s="1">
        <v>3.5</v>
      </c>
      <c r="AG396" s="1">
        <v>12.5</v>
      </c>
      <c r="AH396" s="1">
        <v>7.5</v>
      </c>
      <c r="AI396" s="1">
        <v>4.375</v>
      </c>
      <c r="AJ396" s="1">
        <v>47</v>
      </c>
      <c r="AK396" s="1">
        <v>36</v>
      </c>
      <c r="AM396" s="50">
        <f t="shared" si="107"/>
        <v>494.96999999999997</v>
      </c>
      <c r="AN396" s="46">
        <v>1.968</v>
      </c>
      <c r="AO396" s="1">
        <v>0.17699999999999999</v>
      </c>
      <c r="AP396" s="47">
        <v>0.104</v>
      </c>
      <c r="AQ396" s="1">
        <v>0.23200000000000001</v>
      </c>
      <c r="AU396" s="5"/>
      <c r="AW396" s="5"/>
    </row>
    <row r="397" spans="1:49" ht="13.15" customHeight="1" x14ac:dyDescent="0.2">
      <c r="A397" s="45">
        <f>SUBTOTAL(3,$B$18:B397)</f>
        <v>380</v>
      </c>
      <c r="B397" s="16" t="s">
        <v>426</v>
      </c>
      <c r="C397" s="13"/>
      <c r="D397" s="13"/>
      <c r="E397" s="150"/>
      <c r="F397" s="13"/>
      <c r="G397" s="13"/>
      <c r="H397" s="13"/>
      <c r="I397" s="111"/>
      <c r="J397" s="91"/>
      <c r="K397" s="144"/>
      <c r="L397" s="135"/>
      <c r="M397" s="53"/>
      <c r="N397" s="53"/>
      <c r="O397" s="53"/>
      <c r="P397" s="53"/>
      <c r="Q397" s="53"/>
      <c r="R397" s="53"/>
      <c r="S397" s="131"/>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U397" s="5"/>
      <c r="AW397" s="5"/>
    </row>
    <row r="398" spans="1:49" ht="13.15" customHeight="1" x14ac:dyDescent="0.2">
      <c r="A398" s="45">
        <f>SUBTOTAL(3,$B$18:B398)</f>
        <v>381</v>
      </c>
      <c r="B398" s="12">
        <v>696244401576</v>
      </c>
      <c r="C398" s="1" t="s">
        <v>108</v>
      </c>
      <c r="D398" s="1" t="s">
        <v>356</v>
      </c>
      <c r="E398" s="18">
        <v>4500</v>
      </c>
      <c r="F398" s="10"/>
      <c r="G398" s="162">
        <v>319.83</v>
      </c>
      <c r="H398" s="5">
        <f t="shared" ref="H398:H412" si="108">(ROUND(G398*(1-$E$5)*(1-$G$5)*(1-$H$5),2)*F398)</f>
        <v>0</v>
      </c>
      <c r="I398" s="102">
        <f t="shared" ref="I398:I412" si="109">(G398*$E$15)+G398</f>
        <v>361.40789999999998</v>
      </c>
      <c r="J398" s="85">
        <f t="shared" ref="J398:J412" si="110">H398+(H398*$E$15)</f>
        <v>0</v>
      </c>
      <c r="K398" s="58">
        <v>10</v>
      </c>
      <c r="L398" s="4" t="s">
        <v>1</v>
      </c>
      <c r="M398" s="8">
        <f t="shared" ref="M398:M406" si="111">S398+P398</f>
        <v>25.783999999999999</v>
      </c>
      <c r="N398" s="9">
        <v>24.354000000000003</v>
      </c>
      <c r="O398" s="2">
        <v>0.54120000000000001</v>
      </c>
      <c r="P398" s="2">
        <v>1.43</v>
      </c>
      <c r="Q398" s="2">
        <v>0</v>
      </c>
      <c r="R398" s="2">
        <v>0</v>
      </c>
      <c r="S398" s="126">
        <f t="shared" ref="S398:S412" si="112">O398/100*E398+R398</f>
        <v>24.353999999999999</v>
      </c>
      <c r="T398" s="7" t="s">
        <v>78</v>
      </c>
      <c r="U398" s="1"/>
      <c r="W398" s="31">
        <v>36</v>
      </c>
      <c r="Y398" s="1" t="s">
        <v>329</v>
      </c>
      <c r="Z398" s="4" t="s">
        <v>430</v>
      </c>
      <c r="AA398" s="4" t="s">
        <v>436</v>
      </c>
      <c r="AB398" s="34" t="s">
        <v>455</v>
      </c>
      <c r="AC398" s="7" t="s">
        <v>582</v>
      </c>
      <c r="AD398" s="1">
        <v>11.25</v>
      </c>
      <c r="AE398" s="1">
        <v>11.25</v>
      </c>
      <c r="AF398" s="1">
        <v>7.5</v>
      </c>
      <c r="AJ398" s="1">
        <v>47</v>
      </c>
      <c r="AK398" s="1">
        <v>36</v>
      </c>
      <c r="AM398" s="50">
        <f t="shared" ref="AM398:AM406" si="113">M398*W398</f>
        <v>928.22399999999993</v>
      </c>
      <c r="AN398" s="46">
        <v>1.3069999999999999</v>
      </c>
      <c r="AO398" s="1">
        <v>0.157</v>
      </c>
      <c r="AP398" s="47">
        <v>7.6999999999999999E-2</v>
      </c>
      <c r="AQ398" s="1">
        <v>0.19600000000000001</v>
      </c>
      <c r="AU398" s="5"/>
      <c r="AW398" s="5"/>
    </row>
    <row r="399" spans="1:49" ht="13.15" customHeight="1" x14ac:dyDescent="0.2">
      <c r="A399" s="45">
        <f>SUBTOTAL(3,$B$18:B399)</f>
        <v>382</v>
      </c>
      <c r="B399" s="12">
        <v>696244401590</v>
      </c>
      <c r="C399" s="1" t="s">
        <v>107</v>
      </c>
      <c r="D399" s="1" t="s">
        <v>357</v>
      </c>
      <c r="E399" s="18">
        <v>100</v>
      </c>
      <c r="F399" s="10"/>
      <c r="G399" s="162">
        <v>9.7100000000000009</v>
      </c>
      <c r="H399" s="5">
        <f t="shared" si="108"/>
        <v>0</v>
      </c>
      <c r="I399" s="102">
        <f t="shared" si="109"/>
        <v>10.972300000000001</v>
      </c>
      <c r="J399" s="85">
        <f t="shared" si="110"/>
        <v>0</v>
      </c>
      <c r="K399" s="58">
        <v>10</v>
      </c>
      <c r="L399" s="4" t="s">
        <v>1</v>
      </c>
      <c r="M399" s="8">
        <f t="shared" si="111"/>
        <v>0.62719999999999998</v>
      </c>
      <c r="N399" s="9">
        <v>0.54120000000000001</v>
      </c>
      <c r="O399" s="2">
        <v>0.54120000000000001</v>
      </c>
      <c r="P399" s="2">
        <v>7.8E-2</v>
      </c>
      <c r="Q399" s="2">
        <v>0.22800000000000001</v>
      </c>
      <c r="R399" s="2">
        <v>8.0000000000000002E-3</v>
      </c>
      <c r="S399" s="126">
        <f t="shared" si="112"/>
        <v>0.54920000000000002</v>
      </c>
      <c r="T399" s="7" t="s">
        <v>67</v>
      </c>
      <c r="U399" s="1">
        <v>6</v>
      </c>
      <c r="V399" s="7" t="s">
        <v>341</v>
      </c>
      <c r="W399" s="31">
        <v>864</v>
      </c>
      <c r="X399" s="31">
        <f>W399/U399</f>
        <v>144</v>
      </c>
      <c r="Y399" s="1" t="s">
        <v>332</v>
      </c>
      <c r="Z399" s="4" t="s">
        <v>430</v>
      </c>
      <c r="AA399" s="4" t="s">
        <v>436</v>
      </c>
      <c r="AB399" s="34" t="s">
        <v>455</v>
      </c>
      <c r="AC399" s="7" t="s">
        <v>582</v>
      </c>
      <c r="AD399" s="1">
        <v>1.5</v>
      </c>
      <c r="AE399" s="1">
        <v>3.5</v>
      </c>
      <c r="AF399" s="1">
        <v>4.75</v>
      </c>
      <c r="AG399" s="1">
        <v>7.375</v>
      </c>
      <c r="AH399" s="1">
        <v>5.375</v>
      </c>
      <c r="AI399" s="1">
        <v>5.375</v>
      </c>
      <c r="AJ399" s="1">
        <v>47</v>
      </c>
      <c r="AK399" s="1">
        <v>36</v>
      </c>
      <c r="AM399" s="50">
        <f t="shared" si="113"/>
        <v>541.9008</v>
      </c>
      <c r="AN399" s="46">
        <v>1.3069999999999999</v>
      </c>
      <c r="AO399" s="1">
        <v>0.157</v>
      </c>
      <c r="AP399" s="47">
        <v>7.6999999999999999E-2</v>
      </c>
      <c r="AQ399" s="1">
        <v>0.19600000000000001</v>
      </c>
      <c r="AU399" s="5"/>
      <c r="AW399" s="5"/>
    </row>
    <row r="400" spans="1:49" ht="13.15" customHeight="1" x14ac:dyDescent="0.2">
      <c r="A400" s="45">
        <f>SUBTOTAL(3,$B$18:B400)</f>
        <v>383</v>
      </c>
      <c r="B400" s="12">
        <v>696244401613</v>
      </c>
      <c r="C400" s="1" t="s">
        <v>106</v>
      </c>
      <c r="D400" s="1" t="s">
        <v>1073</v>
      </c>
      <c r="E400" s="18">
        <v>565</v>
      </c>
      <c r="F400" s="10"/>
      <c r="G400" s="162">
        <v>46.63</v>
      </c>
      <c r="H400" s="5">
        <f t="shared" si="108"/>
        <v>0</v>
      </c>
      <c r="I400" s="102">
        <f t="shared" si="109"/>
        <v>52.691900000000004</v>
      </c>
      <c r="J400" s="85">
        <f t="shared" si="110"/>
        <v>0</v>
      </c>
      <c r="K400" s="58">
        <v>10</v>
      </c>
      <c r="L400" s="4" t="s">
        <v>1</v>
      </c>
      <c r="M400" s="8">
        <f t="shared" si="111"/>
        <v>3.3297800000000004</v>
      </c>
      <c r="N400" s="9">
        <v>3.0577800000000002</v>
      </c>
      <c r="O400" s="2">
        <v>0.54120000000000001</v>
      </c>
      <c r="P400" s="2">
        <v>0.26400000000000001</v>
      </c>
      <c r="Q400" s="2">
        <v>0.4</v>
      </c>
      <c r="R400" s="2">
        <v>8.0000000000000002E-3</v>
      </c>
      <c r="S400" s="126">
        <f t="shared" si="112"/>
        <v>3.0657800000000002</v>
      </c>
      <c r="T400" s="7" t="s">
        <v>70</v>
      </c>
      <c r="U400" s="1">
        <v>2</v>
      </c>
      <c r="V400" s="7" t="s">
        <v>342</v>
      </c>
      <c r="W400" s="31">
        <v>140</v>
      </c>
      <c r="X400" s="31">
        <f>W400/U400</f>
        <v>70</v>
      </c>
      <c r="Y400" s="1" t="s">
        <v>1005</v>
      </c>
      <c r="Z400" s="4" t="s">
        <v>430</v>
      </c>
      <c r="AA400" s="4" t="s">
        <v>436</v>
      </c>
      <c r="AB400" s="34" t="s">
        <v>455</v>
      </c>
      <c r="AC400" s="7" t="s">
        <v>582</v>
      </c>
      <c r="AD400" s="1">
        <v>7</v>
      </c>
      <c r="AE400" s="1">
        <v>6</v>
      </c>
      <c r="AF400" s="1">
        <v>3.5</v>
      </c>
      <c r="AG400" s="1">
        <v>12.5</v>
      </c>
      <c r="AH400" s="1">
        <v>7.5</v>
      </c>
      <c r="AI400" s="1">
        <v>4.375</v>
      </c>
      <c r="AJ400" s="1">
        <v>47</v>
      </c>
      <c r="AK400" s="1">
        <v>36</v>
      </c>
      <c r="AM400" s="50">
        <f t="shared" si="113"/>
        <v>466.16920000000005</v>
      </c>
      <c r="AN400" s="46">
        <v>1.3069999999999999</v>
      </c>
      <c r="AO400" s="1">
        <v>0.157</v>
      </c>
      <c r="AP400" s="47">
        <v>7.6999999999999999E-2</v>
      </c>
      <c r="AQ400" s="1">
        <v>0.19600000000000001</v>
      </c>
      <c r="AU400" s="5"/>
      <c r="AW400" s="5"/>
    </row>
    <row r="401" spans="1:49" ht="13.15" customHeight="1" x14ac:dyDescent="0.2">
      <c r="A401" s="45">
        <f>SUBTOTAL(3,$B$18:B401)</f>
        <v>384</v>
      </c>
      <c r="B401" s="12">
        <v>696244401637</v>
      </c>
      <c r="C401" s="1" t="s">
        <v>105</v>
      </c>
      <c r="D401" s="1" t="s">
        <v>358</v>
      </c>
      <c r="E401" s="18">
        <v>3500</v>
      </c>
      <c r="F401" s="10"/>
      <c r="G401" s="162">
        <v>299.83</v>
      </c>
      <c r="H401" s="5">
        <f t="shared" si="108"/>
        <v>0</v>
      </c>
      <c r="I401" s="102">
        <f t="shared" si="109"/>
        <v>338.80789999999996</v>
      </c>
      <c r="J401" s="85">
        <f t="shared" si="110"/>
        <v>0</v>
      </c>
      <c r="K401" s="58">
        <v>10</v>
      </c>
      <c r="L401" s="4" t="s">
        <v>1</v>
      </c>
      <c r="M401" s="8">
        <f t="shared" si="111"/>
        <v>26.147000000000002</v>
      </c>
      <c r="N401" s="9">
        <v>24.717000000000006</v>
      </c>
      <c r="O401" s="2">
        <v>0.70620000000000005</v>
      </c>
      <c r="P401" s="2">
        <v>1.43</v>
      </c>
      <c r="Q401" s="2">
        <v>0</v>
      </c>
      <c r="R401" s="2">
        <v>0</v>
      </c>
      <c r="S401" s="126">
        <f t="shared" si="112"/>
        <v>24.717000000000002</v>
      </c>
      <c r="T401" s="7" t="s">
        <v>78</v>
      </c>
      <c r="U401" s="1"/>
      <c r="W401" s="31">
        <v>36</v>
      </c>
      <c r="Y401" s="1" t="s">
        <v>329</v>
      </c>
      <c r="Z401" s="4" t="s">
        <v>430</v>
      </c>
      <c r="AA401" s="4" t="s">
        <v>436</v>
      </c>
      <c r="AB401" s="34" t="s">
        <v>498</v>
      </c>
      <c r="AC401" s="7" t="s">
        <v>582</v>
      </c>
      <c r="AD401" s="1">
        <v>11.25</v>
      </c>
      <c r="AE401" s="1">
        <v>11.25</v>
      </c>
      <c r="AF401" s="1">
        <v>7.5</v>
      </c>
      <c r="AJ401" s="1">
        <v>47</v>
      </c>
      <c r="AK401" s="1">
        <v>36</v>
      </c>
      <c r="AM401" s="50">
        <f t="shared" si="113"/>
        <v>941.29200000000003</v>
      </c>
      <c r="AN401" s="46">
        <v>1.6140000000000001</v>
      </c>
      <c r="AO401" s="1">
        <v>0.157</v>
      </c>
      <c r="AP401" s="47">
        <v>7.6999999999999999E-2</v>
      </c>
      <c r="AQ401" s="1">
        <v>0.19600000000000001</v>
      </c>
      <c r="AU401" s="5"/>
      <c r="AW401" s="5"/>
    </row>
    <row r="402" spans="1:49" ht="13.15" customHeight="1" x14ac:dyDescent="0.2">
      <c r="A402" s="45">
        <f>SUBTOTAL(3,$B$18:B402)</f>
        <v>385</v>
      </c>
      <c r="B402" s="12">
        <v>696244401651</v>
      </c>
      <c r="C402" s="1" t="s">
        <v>104</v>
      </c>
      <c r="D402" s="1" t="s">
        <v>359</v>
      </c>
      <c r="E402" s="18">
        <v>100</v>
      </c>
      <c r="F402" s="10"/>
      <c r="G402" s="162">
        <v>11.51</v>
      </c>
      <c r="H402" s="5">
        <f t="shared" si="108"/>
        <v>0</v>
      </c>
      <c r="I402" s="102">
        <f t="shared" si="109"/>
        <v>13.0063</v>
      </c>
      <c r="J402" s="85">
        <f t="shared" si="110"/>
        <v>0</v>
      </c>
      <c r="K402" s="58">
        <v>10</v>
      </c>
      <c r="L402" s="4" t="s">
        <v>1</v>
      </c>
      <c r="M402" s="8">
        <f t="shared" si="111"/>
        <v>0.79220000000000002</v>
      </c>
      <c r="N402" s="9">
        <v>0.70620000000000005</v>
      </c>
      <c r="O402" s="2">
        <v>0.70620000000000005</v>
      </c>
      <c r="P402" s="2">
        <v>7.8E-2</v>
      </c>
      <c r="Q402" s="2">
        <v>0.22800000000000001</v>
      </c>
      <c r="R402" s="2">
        <v>8.0000000000000002E-3</v>
      </c>
      <c r="S402" s="126">
        <f t="shared" si="112"/>
        <v>0.71420000000000006</v>
      </c>
      <c r="T402" s="7" t="s">
        <v>67</v>
      </c>
      <c r="U402" s="1">
        <v>6</v>
      </c>
      <c r="V402" s="7" t="s">
        <v>341</v>
      </c>
      <c r="W402" s="31">
        <v>864</v>
      </c>
      <c r="X402" s="31">
        <f>W402/U402</f>
        <v>144</v>
      </c>
      <c r="Y402" s="1" t="s">
        <v>332</v>
      </c>
      <c r="Z402" s="4" t="s">
        <v>430</v>
      </c>
      <c r="AA402" s="4" t="s">
        <v>436</v>
      </c>
      <c r="AB402" s="34" t="s">
        <v>498</v>
      </c>
      <c r="AC402" s="7" t="s">
        <v>582</v>
      </c>
      <c r="AD402" s="1">
        <v>1.5</v>
      </c>
      <c r="AE402" s="1">
        <v>3.5</v>
      </c>
      <c r="AF402" s="1">
        <v>4.75</v>
      </c>
      <c r="AG402" s="1">
        <v>7.375</v>
      </c>
      <c r="AH402" s="1">
        <v>5.375</v>
      </c>
      <c r="AI402" s="1">
        <v>5.375</v>
      </c>
      <c r="AJ402" s="1">
        <v>47</v>
      </c>
      <c r="AK402" s="1">
        <v>36</v>
      </c>
      <c r="AM402" s="50">
        <f t="shared" si="113"/>
        <v>684.46080000000006</v>
      </c>
      <c r="AN402" s="46">
        <v>1.6140000000000001</v>
      </c>
      <c r="AO402" s="1">
        <v>0.157</v>
      </c>
      <c r="AP402" s="47">
        <v>7.6999999999999999E-2</v>
      </c>
      <c r="AQ402" s="1">
        <v>0.19600000000000001</v>
      </c>
      <c r="AU402" s="5"/>
      <c r="AW402" s="5"/>
    </row>
    <row r="403" spans="1:49" ht="13.15" customHeight="1" x14ac:dyDescent="0.2">
      <c r="A403" s="45">
        <f>SUBTOTAL(3,$B$18:B403)</f>
        <v>386</v>
      </c>
      <c r="B403" s="12">
        <v>696244401675</v>
      </c>
      <c r="C403" s="1" t="s">
        <v>103</v>
      </c>
      <c r="D403" s="1" t="s">
        <v>1074</v>
      </c>
      <c r="E403" s="18">
        <v>475</v>
      </c>
      <c r="F403" s="10"/>
      <c r="G403" s="162">
        <v>46.63</v>
      </c>
      <c r="H403" s="5">
        <f t="shared" si="108"/>
        <v>0</v>
      </c>
      <c r="I403" s="102">
        <f t="shared" si="109"/>
        <v>52.691900000000004</v>
      </c>
      <c r="J403" s="85">
        <f t="shared" si="110"/>
        <v>0</v>
      </c>
      <c r="K403" s="58">
        <v>10</v>
      </c>
      <c r="L403" s="4" t="s">
        <v>1</v>
      </c>
      <c r="M403" s="8">
        <f t="shared" si="111"/>
        <v>3.6264500000000002</v>
      </c>
      <c r="N403" s="9">
        <v>3.3544500000000004</v>
      </c>
      <c r="O403" s="2">
        <v>0.70620000000000005</v>
      </c>
      <c r="P403" s="2">
        <v>0.26400000000000001</v>
      </c>
      <c r="Q403" s="2">
        <v>0.4</v>
      </c>
      <c r="R403" s="2">
        <v>8.0000000000000002E-3</v>
      </c>
      <c r="S403" s="126">
        <f t="shared" si="112"/>
        <v>3.3624500000000004</v>
      </c>
      <c r="T403" s="7" t="s">
        <v>70</v>
      </c>
      <c r="U403" s="1">
        <v>2</v>
      </c>
      <c r="V403" s="7" t="s">
        <v>342</v>
      </c>
      <c r="W403" s="31">
        <v>140</v>
      </c>
      <c r="X403" s="31">
        <f>W403/U403</f>
        <v>70</v>
      </c>
      <c r="Y403" s="1" t="s">
        <v>1005</v>
      </c>
      <c r="Z403" s="4" t="s">
        <v>430</v>
      </c>
      <c r="AA403" s="4" t="s">
        <v>436</v>
      </c>
      <c r="AB403" s="34" t="s">
        <v>498</v>
      </c>
      <c r="AC403" s="7" t="s">
        <v>582</v>
      </c>
      <c r="AD403" s="1">
        <v>7</v>
      </c>
      <c r="AE403" s="1">
        <v>6</v>
      </c>
      <c r="AF403" s="1">
        <v>3.5</v>
      </c>
      <c r="AG403" s="1">
        <v>12.5</v>
      </c>
      <c r="AH403" s="1">
        <v>7.5</v>
      </c>
      <c r="AI403" s="1">
        <v>4.375</v>
      </c>
      <c r="AJ403" s="1">
        <v>47</v>
      </c>
      <c r="AK403" s="1">
        <v>36</v>
      </c>
      <c r="AM403" s="50">
        <f t="shared" si="113"/>
        <v>507.70300000000003</v>
      </c>
      <c r="AN403" s="46">
        <v>1.6140000000000001</v>
      </c>
      <c r="AO403" s="1">
        <v>0.157</v>
      </c>
      <c r="AP403" s="47">
        <v>7.6999999999999999E-2</v>
      </c>
      <c r="AQ403" s="1">
        <v>0.19600000000000001</v>
      </c>
      <c r="AU403" s="5"/>
      <c r="AW403" s="5"/>
    </row>
    <row r="404" spans="1:49" ht="13.15" customHeight="1" x14ac:dyDescent="0.2">
      <c r="A404" s="45">
        <f>SUBTOTAL(3,$B$18:B404)</f>
        <v>387</v>
      </c>
      <c r="B404" s="12">
        <v>696244401811</v>
      </c>
      <c r="C404" s="1" t="s">
        <v>102</v>
      </c>
      <c r="D404" s="1" t="s">
        <v>360</v>
      </c>
      <c r="E404" s="18">
        <v>2000</v>
      </c>
      <c r="F404" s="10"/>
      <c r="G404" s="162">
        <v>212.29</v>
      </c>
      <c r="H404" s="5">
        <f t="shared" si="108"/>
        <v>0</v>
      </c>
      <c r="I404" s="102">
        <f t="shared" si="109"/>
        <v>239.8877</v>
      </c>
      <c r="J404" s="85">
        <f t="shared" si="110"/>
        <v>0</v>
      </c>
      <c r="K404" s="58">
        <v>10</v>
      </c>
      <c r="L404" s="4" t="s">
        <v>1</v>
      </c>
      <c r="M404" s="8">
        <f t="shared" si="111"/>
        <v>18.942000000000004</v>
      </c>
      <c r="N404" s="9">
        <v>17.512</v>
      </c>
      <c r="O404" s="2">
        <v>0.87560000000000016</v>
      </c>
      <c r="P404" s="2">
        <v>1.43</v>
      </c>
      <c r="Q404" s="2">
        <v>0</v>
      </c>
      <c r="R404" s="2">
        <v>0</v>
      </c>
      <c r="S404" s="126">
        <f t="shared" si="112"/>
        <v>17.512000000000004</v>
      </c>
      <c r="T404" s="7" t="s">
        <v>78</v>
      </c>
      <c r="U404" s="1"/>
      <c r="W404" s="31">
        <v>36</v>
      </c>
      <c r="Y404" s="1" t="s">
        <v>329</v>
      </c>
      <c r="Z404" s="4" t="s">
        <v>430</v>
      </c>
      <c r="AA404" s="4" t="s">
        <v>436</v>
      </c>
      <c r="AB404" s="34" t="s">
        <v>500</v>
      </c>
      <c r="AC404" s="7" t="s">
        <v>582</v>
      </c>
      <c r="AD404" s="1">
        <v>11.25</v>
      </c>
      <c r="AE404" s="1">
        <v>11.25</v>
      </c>
      <c r="AF404" s="1">
        <v>7.5</v>
      </c>
      <c r="AJ404" s="1">
        <v>47</v>
      </c>
      <c r="AK404" s="1">
        <v>36</v>
      </c>
      <c r="AM404" s="50">
        <f t="shared" si="113"/>
        <v>681.91200000000015</v>
      </c>
      <c r="AN404" s="46">
        <v>2</v>
      </c>
      <c r="AO404" s="1">
        <v>0.157</v>
      </c>
      <c r="AP404" s="47">
        <v>7.6999999999999999E-2</v>
      </c>
      <c r="AQ404" s="1">
        <v>0.19600000000000001</v>
      </c>
      <c r="AU404" s="5"/>
      <c r="AW404" s="5"/>
    </row>
    <row r="405" spans="1:49" ht="13.15" customHeight="1" x14ac:dyDescent="0.2">
      <c r="A405" s="45">
        <f>SUBTOTAL(3,$B$18:B405)</f>
        <v>388</v>
      </c>
      <c r="B405" s="12">
        <v>696244401835</v>
      </c>
      <c r="C405" s="1" t="s">
        <v>101</v>
      </c>
      <c r="D405" s="1" t="s">
        <v>361</v>
      </c>
      <c r="E405" s="18">
        <v>100</v>
      </c>
      <c r="F405" s="10"/>
      <c r="G405" s="162">
        <v>14.61</v>
      </c>
      <c r="H405" s="5">
        <f t="shared" si="108"/>
        <v>0</v>
      </c>
      <c r="I405" s="102">
        <f t="shared" si="109"/>
        <v>16.5093</v>
      </c>
      <c r="J405" s="85">
        <f t="shared" si="110"/>
        <v>0</v>
      </c>
      <c r="K405" s="58">
        <v>10</v>
      </c>
      <c r="L405" s="4" t="s">
        <v>1</v>
      </c>
      <c r="M405" s="8">
        <f t="shared" si="111"/>
        <v>0.96160000000000012</v>
      </c>
      <c r="N405" s="9">
        <v>0.87560000000000016</v>
      </c>
      <c r="O405" s="2">
        <v>0.87560000000000016</v>
      </c>
      <c r="P405" s="2">
        <v>7.8E-2</v>
      </c>
      <c r="Q405" s="2">
        <v>0.22800000000000001</v>
      </c>
      <c r="R405" s="2">
        <v>8.0000000000000002E-3</v>
      </c>
      <c r="S405" s="126">
        <f t="shared" si="112"/>
        <v>0.88360000000000016</v>
      </c>
      <c r="T405" s="7" t="s">
        <v>67</v>
      </c>
      <c r="U405" s="1">
        <v>6</v>
      </c>
      <c r="V405" s="7" t="s">
        <v>341</v>
      </c>
      <c r="W405" s="31">
        <v>864</v>
      </c>
      <c r="X405" s="31">
        <f>W405/U405</f>
        <v>144</v>
      </c>
      <c r="Y405" s="1" t="s">
        <v>332</v>
      </c>
      <c r="Z405" s="4" t="s">
        <v>430</v>
      </c>
      <c r="AA405" s="4" t="s">
        <v>436</v>
      </c>
      <c r="AB405" s="34" t="s">
        <v>500</v>
      </c>
      <c r="AC405" s="7" t="s">
        <v>582</v>
      </c>
      <c r="AD405" s="1">
        <v>1.5</v>
      </c>
      <c r="AE405" s="1">
        <v>3.5</v>
      </c>
      <c r="AF405" s="1">
        <v>4.75</v>
      </c>
      <c r="AG405" s="1">
        <v>7.375</v>
      </c>
      <c r="AH405" s="1">
        <v>5.375</v>
      </c>
      <c r="AI405" s="1">
        <v>5.375</v>
      </c>
      <c r="AJ405" s="1">
        <v>47</v>
      </c>
      <c r="AK405" s="1">
        <v>36</v>
      </c>
      <c r="AM405" s="50">
        <f t="shared" si="113"/>
        <v>830.82240000000013</v>
      </c>
      <c r="AN405" s="46">
        <v>2</v>
      </c>
      <c r="AO405" s="1">
        <v>0.157</v>
      </c>
      <c r="AP405" s="47">
        <v>7.6999999999999999E-2</v>
      </c>
      <c r="AQ405" s="1">
        <v>0.19600000000000001</v>
      </c>
      <c r="AU405" s="5"/>
      <c r="AW405" s="5"/>
    </row>
    <row r="406" spans="1:49" ht="13.15" customHeight="1" x14ac:dyDescent="0.2">
      <c r="A406" s="45">
        <f>SUBTOTAL(3,$B$18:B406)</f>
        <v>389</v>
      </c>
      <c r="B406" s="12">
        <v>696244401859</v>
      </c>
      <c r="C406" s="1" t="s">
        <v>100</v>
      </c>
      <c r="D406" s="1" t="s">
        <v>1075</v>
      </c>
      <c r="E406" s="18">
        <v>400</v>
      </c>
      <c r="F406" s="10"/>
      <c r="G406" s="162">
        <v>48.94</v>
      </c>
      <c r="H406" s="5">
        <f t="shared" si="108"/>
        <v>0</v>
      </c>
      <c r="I406" s="102">
        <f t="shared" si="109"/>
        <v>55.302199999999999</v>
      </c>
      <c r="J406" s="85">
        <f t="shared" si="110"/>
        <v>0</v>
      </c>
      <c r="K406" s="58">
        <v>10</v>
      </c>
      <c r="L406" s="4" t="s">
        <v>1</v>
      </c>
      <c r="M406" s="8">
        <f t="shared" si="111"/>
        <v>3.7744000000000009</v>
      </c>
      <c r="N406" s="9">
        <v>3.5024000000000006</v>
      </c>
      <c r="O406" s="2">
        <v>0.87560000000000016</v>
      </c>
      <c r="P406" s="2">
        <v>0.26400000000000001</v>
      </c>
      <c r="Q406" s="2">
        <v>0.4</v>
      </c>
      <c r="R406" s="2">
        <v>8.0000000000000002E-3</v>
      </c>
      <c r="S406" s="126">
        <f t="shared" si="112"/>
        <v>3.5104000000000006</v>
      </c>
      <c r="T406" s="7" t="s">
        <v>70</v>
      </c>
      <c r="U406" s="1">
        <v>2</v>
      </c>
      <c r="V406" s="7" t="s">
        <v>342</v>
      </c>
      <c r="W406" s="31">
        <v>140</v>
      </c>
      <c r="X406" s="31">
        <f>W406/U406</f>
        <v>70</v>
      </c>
      <c r="Y406" s="1" t="s">
        <v>1005</v>
      </c>
      <c r="Z406" s="4" t="s">
        <v>430</v>
      </c>
      <c r="AA406" s="4" t="s">
        <v>436</v>
      </c>
      <c r="AB406" s="34" t="s">
        <v>500</v>
      </c>
      <c r="AC406" s="7" t="s">
        <v>582</v>
      </c>
      <c r="AD406" s="1">
        <v>7</v>
      </c>
      <c r="AE406" s="1">
        <v>6</v>
      </c>
      <c r="AF406" s="1">
        <v>3.5</v>
      </c>
      <c r="AG406" s="1">
        <v>12.5</v>
      </c>
      <c r="AH406" s="1">
        <v>7.5</v>
      </c>
      <c r="AI406" s="1">
        <v>4.375</v>
      </c>
      <c r="AJ406" s="1">
        <v>47</v>
      </c>
      <c r="AK406" s="1">
        <v>36</v>
      </c>
      <c r="AM406" s="50">
        <f t="shared" si="113"/>
        <v>528.41600000000017</v>
      </c>
      <c r="AN406" s="46">
        <v>2</v>
      </c>
      <c r="AO406" s="1">
        <v>0.157</v>
      </c>
      <c r="AP406" s="47">
        <v>7.6999999999999999E-2</v>
      </c>
      <c r="AQ406" s="1">
        <v>0.19600000000000001</v>
      </c>
      <c r="AU406" s="5"/>
      <c r="AW406" s="5"/>
    </row>
    <row r="407" spans="1:49" ht="12.75" x14ac:dyDescent="0.2">
      <c r="A407" s="45">
        <f>SUBTOTAL(3,$B$18:B407)</f>
        <v>390</v>
      </c>
      <c r="B407" s="12">
        <v>696244401934</v>
      </c>
      <c r="C407" s="12" t="s">
        <v>1133</v>
      </c>
      <c r="D407" s="201" t="s">
        <v>1157</v>
      </c>
      <c r="E407" s="18">
        <v>2900</v>
      </c>
      <c r="F407" s="202"/>
      <c r="G407" s="162">
        <v>320.16000000000003</v>
      </c>
      <c r="H407" s="162">
        <f t="shared" ref="H407:H409" si="114">(ROUND(G407*(1-$E$5)*(1-$G$5)*(1-$H$5),2)*F407)</f>
        <v>0</v>
      </c>
      <c r="I407" s="102">
        <f t="shared" ref="I407:I409" si="115">(G407*$E$15)+G407</f>
        <v>361.7808</v>
      </c>
      <c r="J407" s="85">
        <f t="shared" ref="J407:J409" si="116">H407+(H407*$E$15)</f>
        <v>0</v>
      </c>
      <c r="K407" s="58">
        <v>10</v>
      </c>
      <c r="L407" s="4" t="s">
        <v>1</v>
      </c>
      <c r="N407" s="9">
        <v>27.178799999999999</v>
      </c>
      <c r="O407" s="2">
        <v>0.93720000000000003</v>
      </c>
      <c r="P407" s="2">
        <v>1.43</v>
      </c>
      <c r="Q407" s="2">
        <v>0</v>
      </c>
      <c r="R407" s="1">
        <v>1.8499999999999999E-2</v>
      </c>
      <c r="S407" s="126">
        <f t="shared" si="112"/>
        <v>27.197299999999998</v>
      </c>
      <c r="AW407" s="5"/>
    </row>
    <row r="408" spans="1:49" ht="12.75" x14ac:dyDescent="0.2">
      <c r="A408" s="45">
        <f>SUBTOTAL(3,$B$18:B408)</f>
        <v>391</v>
      </c>
      <c r="B408" s="12">
        <v>696244401958</v>
      </c>
      <c r="C408" s="12" t="s">
        <v>1134</v>
      </c>
      <c r="D408" s="201" t="s">
        <v>1158</v>
      </c>
      <c r="E408" s="18">
        <v>100</v>
      </c>
      <c r="F408" s="202"/>
      <c r="G408" s="162">
        <v>15.45</v>
      </c>
      <c r="H408" s="162">
        <f t="shared" si="114"/>
        <v>0</v>
      </c>
      <c r="I408" s="102">
        <f t="shared" si="115"/>
        <v>17.458500000000001</v>
      </c>
      <c r="J408" s="85">
        <f t="shared" si="116"/>
        <v>0</v>
      </c>
      <c r="K408" s="58">
        <v>10</v>
      </c>
      <c r="L408" s="4" t="s">
        <v>1</v>
      </c>
      <c r="N408" s="9">
        <v>0.93720000000000003</v>
      </c>
      <c r="O408" s="2">
        <v>0.93720000000000003</v>
      </c>
      <c r="P408" s="2">
        <v>7.8E-2</v>
      </c>
      <c r="Q408" s="2">
        <v>0.22800000000000001</v>
      </c>
      <c r="R408" s="1">
        <v>1.8499999999999999E-2</v>
      </c>
      <c r="S408" s="126">
        <f t="shared" si="112"/>
        <v>0.95569999999999999</v>
      </c>
      <c r="AW408" s="5"/>
    </row>
    <row r="409" spans="1:49" ht="12.75" x14ac:dyDescent="0.2">
      <c r="A409" s="45">
        <f>SUBTOTAL(3,$B$18:B409)</f>
        <v>392</v>
      </c>
      <c r="B409" s="12">
        <v>696244401972</v>
      </c>
      <c r="C409" s="12" t="s">
        <v>1135</v>
      </c>
      <c r="D409" s="201" t="s">
        <v>1179</v>
      </c>
      <c r="E409" s="18">
        <v>400</v>
      </c>
      <c r="F409" s="202"/>
      <c r="G409" s="162">
        <v>48.96</v>
      </c>
      <c r="H409" s="162">
        <f t="shared" si="114"/>
        <v>0</v>
      </c>
      <c r="I409" s="102">
        <f t="shared" si="115"/>
        <v>55.324800000000003</v>
      </c>
      <c r="J409" s="85">
        <f t="shared" si="116"/>
        <v>0</v>
      </c>
      <c r="K409" s="58">
        <v>10</v>
      </c>
      <c r="L409" s="4" t="s">
        <v>1</v>
      </c>
      <c r="N409" s="9">
        <v>3.7488000000000001</v>
      </c>
      <c r="O409" s="2">
        <v>0.93720000000000003</v>
      </c>
      <c r="P409" s="2">
        <v>0.26400000000000001</v>
      </c>
      <c r="Q409" s="2">
        <v>0.4</v>
      </c>
      <c r="R409" s="1">
        <v>1.8499999999999999E-2</v>
      </c>
      <c r="S409" s="126">
        <f t="shared" si="112"/>
        <v>3.7673000000000001</v>
      </c>
      <c r="AW409" s="5"/>
    </row>
    <row r="410" spans="1:49" ht="13.15" customHeight="1" x14ac:dyDescent="0.2">
      <c r="A410" s="45">
        <f>SUBTOTAL(3,$B$18:B410)</f>
        <v>393</v>
      </c>
      <c r="B410" s="12">
        <v>696244402115</v>
      </c>
      <c r="C410" s="1" t="s">
        <v>99</v>
      </c>
      <c r="D410" s="1" t="s">
        <v>362</v>
      </c>
      <c r="E410" s="18">
        <v>2000</v>
      </c>
      <c r="F410" s="10"/>
      <c r="G410" s="162">
        <v>296.63</v>
      </c>
      <c r="H410" s="5">
        <f t="shared" si="108"/>
        <v>0</v>
      </c>
      <c r="I410" s="102">
        <f t="shared" si="109"/>
        <v>335.19189999999998</v>
      </c>
      <c r="J410" s="85">
        <f t="shared" si="110"/>
        <v>0</v>
      </c>
      <c r="K410" s="58">
        <v>15</v>
      </c>
      <c r="L410" s="4" t="s">
        <v>1</v>
      </c>
      <c r="M410" s="8">
        <f>S410+P410</f>
        <v>23.870000000000005</v>
      </c>
      <c r="N410" s="9">
        <v>22.440000000000005</v>
      </c>
      <c r="O410" s="2">
        <v>1.1220000000000003</v>
      </c>
      <c r="P410" s="2">
        <v>1.43</v>
      </c>
      <c r="Q410" s="2">
        <v>0</v>
      </c>
      <c r="R410" s="2">
        <v>0</v>
      </c>
      <c r="S410" s="126">
        <f t="shared" si="112"/>
        <v>22.440000000000005</v>
      </c>
      <c r="T410" s="7" t="s">
        <v>78</v>
      </c>
      <c r="U410" s="1"/>
      <c r="W410" s="31">
        <v>36</v>
      </c>
      <c r="Y410" s="1" t="s">
        <v>329</v>
      </c>
      <c r="Z410" s="4" t="s">
        <v>430</v>
      </c>
      <c r="AA410" s="4" t="s">
        <v>436</v>
      </c>
      <c r="AB410" s="34" t="s">
        <v>461</v>
      </c>
      <c r="AC410" s="7" t="s">
        <v>577</v>
      </c>
      <c r="AD410" s="1">
        <v>11.25</v>
      </c>
      <c r="AE410" s="1">
        <v>11.25</v>
      </c>
      <c r="AF410" s="1">
        <v>7.5</v>
      </c>
      <c r="AJ410" s="1">
        <v>47</v>
      </c>
      <c r="AK410" s="1">
        <v>36</v>
      </c>
      <c r="AM410" s="50">
        <f>M410*W410</f>
        <v>859.32000000000016</v>
      </c>
      <c r="AN410" s="46">
        <v>2</v>
      </c>
      <c r="AO410" s="1">
        <v>0.17699999999999999</v>
      </c>
      <c r="AP410" s="47">
        <v>0.104</v>
      </c>
      <c r="AQ410" s="1">
        <v>0.23200000000000001</v>
      </c>
      <c r="AU410" s="5"/>
      <c r="AW410" s="5"/>
    </row>
    <row r="411" spans="1:49" ht="13.15" customHeight="1" x14ac:dyDescent="0.2">
      <c r="A411" s="45">
        <f>SUBTOTAL(3,$B$18:B411)</f>
        <v>394</v>
      </c>
      <c r="B411" s="12">
        <v>696244402139</v>
      </c>
      <c r="C411" s="1" t="s">
        <v>98</v>
      </c>
      <c r="D411" s="1" t="s">
        <v>363</v>
      </c>
      <c r="E411" s="18">
        <v>100</v>
      </c>
      <c r="F411" s="10"/>
      <c r="G411" s="162">
        <v>19.61</v>
      </c>
      <c r="H411" s="5">
        <f t="shared" si="108"/>
        <v>0</v>
      </c>
      <c r="I411" s="102">
        <f t="shared" si="109"/>
        <v>22.159299999999998</v>
      </c>
      <c r="J411" s="85">
        <f t="shared" si="110"/>
        <v>0</v>
      </c>
      <c r="K411" s="58">
        <v>15</v>
      </c>
      <c r="L411" s="4" t="s">
        <v>1</v>
      </c>
      <c r="M411" s="8">
        <f>S411+P411</f>
        <v>1.2080000000000004</v>
      </c>
      <c r="N411" s="9">
        <v>1.1220000000000001</v>
      </c>
      <c r="O411" s="2">
        <v>1.1220000000000003</v>
      </c>
      <c r="P411" s="2">
        <v>7.8E-2</v>
      </c>
      <c r="Q411" s="2">
        <v>0.22800000000000001</v>
      </c>
      <c r="R411" s="2">
        <v>8.0000000000000002E-3</v>
      </c>
      <c r="S411" s="126">
        <f t="shared" si="112"/>
        <v>1.1300000000000003</v>
      </c>
      <c r="T411" s="7" t="s">
        <v>67</v>
      </c>
      <c r="U411" s="1">
        <v>6</v>
      </c>
      <c r="V411" s="7" t="s">
        <v>341</v>
      </c>
      <c r="W411" s="31">
        <v>864</v>
      </c>
      <c r="X411" s="31">
        <f>W411/U411</f>
        <v>144</v>
      </c>
      <c r="Y411" s="1" t="s">
        <v>332</v>
      </c>
      <c r="Z411" s="4" t="s">
        <v>430</v>
      </c>
      <c r="AA411" s="4" t="s">
        <v>436</v>
      </c>
      <c r="AB411" s="34" t="s">
        <v>461</v>
      </c>
      <c r="AC411" s="7" t="s">
        <v>577</v>
      </c>
      <c r="AD411" s="1">
        <v>1.5</v>
      </c>
      <c r="AE411" s="1">
        <v>3.5</v>
      </c>
      <c r="AF411" s="1">
        <v>4.75</v>
      </c>
      <c r="AG411" s="1">
        <v>7.375</v>
      </c>
      <c r="AH411" s="1">
        <v>5.375</v>
      </c>
      <c r="AI411" s="1">
        <v>5.375</v>
      </c>
      <c r="AJ411" s="1">
        <v>47</v>
      </c>
      <c r="AK411" s="1">
        <v>36</v>
      </c>
      <c r="AM411" s="50">
        <f>M411*W411</f>
        <v>1043.7120000000004</v>
      </c>
      <c r="AN411" s="46">
        <v>2</v>
      </c>
      <c r="AO411" s="1">
        <v>0.17699999999999999</v>
      </c>
      <c r="AP411" s="47">
        <v>0.104</v>
      </c>
      <c r="AQ411" s="1">
        <v>0.23200000000000001</v>
      </c>
      <c r="AU411" s="5"/>
      <c r="AW411" s="5"/>
    </row>
    <row r="412" spans="1:49" ht="13.15" customHeight="1" x14ac:dyDescent="0.2">
      <c r="A412" s="45">
        <f>SUBTOTAL(3,$B$18:B412)</f>
        <v>395</v>
      </c>
      <c r="B412" s="12">
        <v>696244402153</v>
      </c>
      <c r="C412" s="1" t="s">
        <v>97</v>
      </c>
      <c r="D412" s="1" t="s">
        <v>1076</v>
      </c>
      <c r="E412" s="18">
        <v>315</v>
      </c>
      <c r="F412" s="10"/>
      <c r="G412" s="162">
        <v>46.63</v>
      </c>
      <c r="H412" s="5">
        <f t="shared" si="108"/>
        <v>0</v>
      </c>
      <c r="I412" s="102">
        <f t="shared" si="109"/>
        <v>52.691900000000004</v>
      </c>
      <c r="J412" s="85">
        <f t="shared" si="110"/>
        <v>0</v>
      </c>
      <c r="K412" s="58">
        <v>15</v>
      </c>
      <c r="L412" s="4" t="s">
        <v>1</v>
      </c>
      <c r="M412" s="8">
        <f>S412+P412</f>
        <v>3.8063000000000011</v>
      </c>
      <c r="N412" s="9">
        <v>3.5343000000000004</v>
      </c>
      <c r="O412" s="2">
        <v>1.1220000000000003</v>
      </c>
      <c r="P412" s="2">
        <v>0.26400000000000001</v>
      </c>
      <c r="Q412" s="2">
        <v>0.4</v>
      </c>
      <c r="R412" s="2">
        <v>8.0000000000000002E-3</v>
      </c>
      <c r="S412" s="126">
        <f t="shared" si="112"/>
        <v>3.5423000000000009</v>
      </c>
      <c r="T412" s="7" t="s">
        <v>70</v>
      </c>
      <c r="U412" s="1">
        <v>2</v>
      </c>
      <c r="V412" s="7" t="s">
        <v>342</v>
      </c>
      <c r="W412" s="31">
        <v>140</v>
      </c>
      <c r="X412" s="31">
        <f>W412/U412</f>
        <v>70</v>
      </c>
      <c r="Y412" s="1" t="s">
        <v>1005</v>
      </c>
      <c r="Z412" s="4" t="s">
        <v>430</v>
      </c>
      <c r="AA412" s="4" t="s">
        <v>436</v>
      </c>
      <c r="AB412" s="34" t="s">
        <v>461</v>
      </c>
      <c r="AC412" s="7" t="s">
        <v>577</v>
      </c>
      <c r="AD412" s="1">
        <v>7</v>
      </c>
      <c r="AE412" s="1">
        <v>6</v>
      </c>
      <c r="AF412" s="1">
        <v>3.5</v>
      </c>
      <c r="AG412" s="1">
        <v>12.5</v>
      </c>
      <c r="AH412" s="1">
        <v>7.5</v>
      </c>
      <c r="AI412" s="1">
        <v>4.375</v>
      </c>
      <c r="AJ412" s="1">
        <v>47</v>
      </c>
      <c r="AK412" s="1">
        <v>36</v>
      </c>
      <c r="AM412" s="50">
        <f>M412*W412</f>
        <v>532.88200000000018</v>
      </c>
      <c r="AN412" s="46">
        <v>2</v>
      </c>
      <c r="AO412" s="1">
        <v>0.17699999999999999</v>
      </c>
      <c r="AP412" s="47">
        <v>0.104</v>
      </c>
      <c r="AQ412" s="1">
        <v>0.23200000000000001</v>
      </c>
      <c r="AU412" s="5"/>
      <c r="AW412" s="5"/>
    </row>
    <row r="413" spans="1:49" ht="13.15" customHeight="1" x14ac:dyDescent="0.2">
      <c r="A413" s="45">
        <f>SUBTOTAL(3,$B$18:B413)</f>
        <v>396</v>
      </c>
      <c r="B413" s="16" t="s">
        <v>427</v>
      </c>
      <c r="C413" s="13"/>
      <c r="D413" s="13"/>
      <c r="E413" s="150"/>
      <c r="F413" s="13"/>
      <c r="G413" s="13"/>
      <c r="H413" s="13"/>
      <c r="I413" s="111"/>
      <c r="J413" s="91"/>
      <c r="K413" s="144"/>
      <c r="L413" s="135"/>
      <c r="M413" s="53"/>
      <c r="N413" s="53"/>
      <c r="O413" s="53"/>
      <c r="P413" s="53"/>
      <c r="Q413" s="53"/>
      <c r="R413" s="53"/>
      <c r="S413" s="131"/>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U413" s="5"/>
      <c r="AW413" s="5"/>
    </row>
    <row r="414" spans="1:49" ht="13.15" customHeight="1" x14ac:dyDescent="0.2">
      <c r="A414" s="45">
        <f>SUBTOTAL(3,$B$18:B414)</f>
        <v>397</v>
      </c>
      <c r="B414" s="12">
        <v>696244402597</v>
      </c>
      <c r="C414" s="1" t="s">
        <v>370</v>
      </c>
      <c r="D414" s="1" t="s">
        <v>364</v>
      </c>
      <c r="E414" s="18">
        <v>4500</v>
      </c>
      <c r="F414" s="10"/>
      <c r="G414" s="162">
        <v>399.62</v>
      </c>
      <c r="H414" s="5">
        <f t="shared" ref="H414:H425" si="117">(ROUND(G414*(1-$E$5)*(1-$G$5)*(1-$H$5),2)*F414)</f>
        <v>0</v>
      </c>
      <c r="I414" s="102">
        <f t="shared" ref="I414:I425" si="118">(G414*$E$15)+G414</f>
        <v>451.57060000000001</v>
      </c>
      <c r="J414" s="85">
        <f t="shared" ref="J414:J425" si="119">H414+(H414*$E$15)</f>
        <v>0</v>
      </c>
      <c r="K414" s="58">
        <v>10</v>
      </c>
      <c r="L414" s="4" t="s">
        <v>1</v>
      </c>
      <c r="M414" s="8">
        <f t="shared" ref="M414:M425" si="120">S414+P414</f>
        <v>25.783999999999999</v>
      </c>
      <c r="N414" s="9">
        <v>24.354000000000003</v>
      </c>
      <c r="O414" s="2">
        <v>0.54120000000000001</v>
      </c>
      <c r="P414" s="2">
        <v>1.43</v>
      </c>
      <c r="Q414" s="2">
        <v>0</v>
      </c>
      <c r="R414" s="2">
        <v>0</v>
      </c>
      <c r="S414" s="126">
        <f t="shared" ref="S414:S425" si="121">O414/100*E414+R414</f>
        <v>24.353999999999999</v>
      </c>
      <c r="T414" s="7" t="s">
        <v>78</v>
      </c>
      <c r="U414" s="1"/>
      <c r="W414" s="31">
        <v>36</v>
      </c>
      <c r="Y414" s="1" t="s">
        <v>329</v>
      </c>
      <c r="Z414" s="4" t="s">
        <v>430</v>
      </c>
      <c r="AA414" s="4" t="s">
        <v>436</v>
      </c>
      <c r="AB414" s="34" t="s">
        <v>455</v>
      </c>
      <c r="AC414" s="7" t="s">
        <v>582</v>
      </c>
      <c r="AD414" s="1">
        <v>11.25</v>
      </c>
      <c r="AE414" s="1">
        <v>11.25</v>
      </c>
      <c r="AF414" s="1">
        <v>7.5</v>
      </c>
      <c r="AJ414" s="1">
        <v>47</v>
      </c>
      <c r="AK414" s="1">
        <v>36</v>
      </c>
      <c r="AM414" s="50">
        <f t="shared" ref="AM414:AM425" si="122">M414*W414</f>
        <v>928.22399999999993</v>
      </c>
      <c r="AN414" s="46">
        <v>1.3069999999999999</v>
      </c>
      <c r="AO414" s="1">
        <v>0.157</v>
      </c>
      <c r="AP414" s="47">
        <v>7.6999999999999999E-2</v>
      </c>
      <c r="AQ414" s="1">
        <v>0.19600000000000001</v>
      </c>
      <c r="AU414" s="5"/>
      <c r="AW414" s="5"/>
    </row>
    <row r="415" spans="1:49" ht="13.15" customHeight="1" x14ac:dyDescent="0.2">
      <c r="A415" s="45">
        <f>SUBTOTAL(3,$B$18:B415)</f>
        <v>398</v>
      </c>
      <c r="B415" s="12">
        <v>696244402610</v>
      </c>
      <c r="C415" s="1" t="s">
        <v>371</v>
      </c>
      <c r="D415" s="1" t="s">
        <v>365</v>
      </c>
      <c r="E415" s="18">
        <v>100</v>
      </c>
      <c r="F415" s="10"/>
      <c r="G415" s="162">
        <v>12.88</v>
      </c>
      <c r="H415" s="5">
        <f t="shared" si="117"/>
        <v>0</v>
      </c>
      <c r="I415" s="102">
        <f t="shared" si="118"/>
        <v>14.554400000000001</v>
      </c>
      <c r="J415" s="85">
        <f t="shared" si="119"/>
        <v>0</v>
      </c>
      <c r="K415" s="58">
        <v>10</v>
      </c>
      <c r="L415" s="4" t="s">
        <v>1</v>
      </c>
      <c r="M415" s="8">
        <f t="shared" si="120"/>
        <v>0.62719999999999998</v>
      </c>
      <c r="N415" s="9">
        <v>0.54120000000000001</v>
      </c>
      <c r="O415" s="2">
        <v>0.54120000000000001</v>
      </c>
      <c r="P415" s="2">
        <v>7.8E-2</v>
      </c>
      <c r="Q415" s="2">
        <v>0.22800000000000001</v>
      </c>
      <c r="R415" s="2">
        <v>8.0000000000000002E-3</v>
      </c>
      <c r="S415" s="126">
        <f t="shared" si="121"/>
        <v>0.54920000000000002</v>
      </c>
      <c r="T415" s="7" t="s">
        <v>67</v>
      </c>
      <c r="U415" s="1">
        <v>6</v>
      </c>
      <c r="V415" s="7" t="s">
        <v>341</v>
      </c>
      <c r="W415" s="31">
        <v>864</v>
      </c>
      <c r="X415" s="31">
        <f>W415/U415</f>
        <v>144</v>
      </c>
      <c r="Y415" s="1" t="s">
        <v>332</v>
      </c>
      <c r="Z415" s="4" t="s">
        <v>430</v>
      </c>
      <c r="AA415" s="4" t="s">
        <v>436</v>
      </c>
      <c r="AB415" s="34" t="s">
        <v>455</v>
      </c>
      <c r="AC415" s="7" t="s">
        <v>582</v>
      </c>
      <c r="AD415" s="1">
        <v>1.5</v>
      </c>
      <c r="AE415" s="1">
        <v>3.5</v>
      </c>
      <c r="AF415" s="1">
        <v>4.75</v>
      </c>
      <c r="AG415" s="1">
        <v>7.375</v>
      </c>
      <c r="AH415" s="1">
        <v>5.375</v>
      </c>
      <c r="AI415" s="1">
        <v>5.375</v>
      </c>
      <c r="AJ415" s="1">
        <v>47</v>
      </c>
      <c r="AK415" s="1">
        <v>36</v>
      </c>
      <c r="AM415" s="50">
        <f t="shared" si="122"/>
        <v>541.9008</v>
      </c>
      <c r="AN415" s="46">
        <v>1.3069999999999999</v>
      </c>
      <c r="AO415" s="1">
        <v>0.157</v>
      </c>
      <c r="AP415" s="47">
        <v>7.6999999999999999E-2</v>
      </c>
      <c r="AQ415" s="1">
        <v>0.19600000000000001</v>
      </c>
      <c r="AU415" s="5"/>
      <c r="AW415" s="5"/>
    </row>
    <row r="416" spans="1:49" ht="13.15" customHeight="1" x14ac:dyDescent="0.2">
      <c r="A416" s="45">
        <f>SUBTOTAL(3,$B$18:B416)</f>
        <v>399</v>
      </c>
      <c r="B416" s="12">
        <v>696244402634</v>
      </c>
      <c r="C416" s="1" t="s">
        <v>372</v>
      </c>
      <c r="D416" s="1" t="s">
        <v>1077</v>
      </c>
      <c r="E416" s="18">
        <v>495</v>
      </c>
      <c r="F416" s="10"/>
      <c r="G416" s="162">
        <v>48.94</v>
      </c>
      <c r="H416" s="5">
        <f t="shared" si="117"/>
        <v>0</v>
      </c>
      <c r="I416" s="102">
        <f t="shared" si="118"/>
        <v>55.302199999999999</v>
      </c>
      <c r="J416" s="85">
        <f t="shared" si="119"/>
        <v>0</v>
      </c>
      <c r="K416" s="58">
        <v>10</v>
      </c>
      <c r="L416" s="4" t="s">
        <v>1</v>
      </c>
      <c r="M416" s="8">
        <f t="shared" si="120"/>
        <v>2.9509400000000001</v>
      </c>
      <c r="N416" s="9">
        <v>3.0577800000000002</v>
      </c>
      <c r="O416" s="2">
        <v>0.54120000000000001</v>
      </c>
      <c r="P416" s="2">
        <v>0.26400000000000001</v>
      </c>
      <c r="Q416" s="2">
        <v>0.4</v>
      </c>
      <c r="R416" s="2">
        <v>8.0000000000000002E-3</v>
      </c>
      <c r="S416" s="126">
        <f t="shared" si="121"/>
        <v>2.6869399999999999</v>
      </c>
      <c r="T416" s="7" t="s">
        <v>70</v>
      </c>
      <c r="U416" s="1">
        <v>2</v>
      </c>
      <c r="V416" s="7" t="s">
        <v>342</v>
      </c>
      <c r="W416" s="31">
        <v>140</v>
      </c>
      <c r="X416" s="31">
        <f>W416/U416</f>
        <v>70</v>
      </c>
      <c r="Y416" s="1" t="s">
        <v>1005</v>
      </c>
      <c r="Z416" s="4" t="s">
        <v>430</v>
      </c>
      <c r="AA416" s="4" t="s">
        <v>436</v>
      </c>
      <c r="AB416" s="34" t="s">
        <v>455</v>
      </c>
      <c r="AC416" s="7" t="s">
        <v>582</v>
      </c>
      <c r="AD416" s="1">
        <v>7</v>
      </c>
      <c r="AE416" s="1">
        <v>6</v>
      </c>
      <c r="AF416" s="1">
        <v>3.5</v>
      </c>
      <c r="AG416" s="1">
        <v>12.5</v>
      </c>
      <c r="AH416" s="1">
        <v>7.5</v>
      </c>
      <c r="AI416" s="1">
        <v>4.375</v>
      </c>
      <c r="AJ416" s="1">
        <v>47</v>
      </c>
      <c r="AK416" s="1">
        <v>36</v>
      </c>
      <c r="AM416" s="50">
        <f t="shared" si="122"/>
        <v>413.13159999999999</v>
      </c>
      <c r="AN416" s="46">
        <v>1.3069999999999999</v>
      </c>
      <c r="AO416" s="1">
        <v>0.157</v>
      </c>
      <c r="AP416" s="47">
        <v>7.6999999999999999E-2</v>
      </c>
      <c r="AQ416" s="1">
        <v>0.19600000000000001</v>
      </c>
      <c r="AU416" s="5"/>
      <c r="AW416" s="5"/>
    </row>
    <row r="417" spans="1:49" ht="13.15" customHeight="1" x14ac:dyDescent="0.2">
      <c r="A417" s="45">
        <f>SUBTOTAL(3,$B$18:B417)</f>
        <v>400</v>
      </c>
      <c r="B417" s="12">
        <v>696244402658</v>
      </c>
      <c r="C417" s="1" t="s">
        <v>373</v>
      </c>
      <c r="D417" s="1" t="s">
        <v>366</v>
      </c>
      <c r="E417" s="18">
        <v>3500</v>
      </c>
      <c r="F417" s="10"/>
      <c r="G417" s="162">
        <v>393.1</v>
      </c>
      <c r="H417" s="5">
        <f t="shared" si="117"/>
        <v>0</v>
      </c>
      <c r="I417" s="102">
        <f t="shared" si="118"/>
        <v>444.20300000000003</v>
      </c>
      <c r="J417" s="85">
        <f t="shared" si="119"/>
        <v>0</v>
      </c>
      <c r="K417" s="58">
        <v>10</v>
      </c>
      <c r="L417" s="4" t="s">
        <v>1</v>
      </c>
      <c r="M417" s="8">
        <f t="shared" si="120"/>
        <v>26.147000000000002</v>
      </c>
      <c r="N417" s="9">
        <v>24.717000000000006</v>
      </c>
      <c r="O417" s="2">
        <v>0.70620000000000005</v>
      </c>
      <c r="P417" s="2">
        <v>1.43</v>
      </c>
      <c r="Q417" s="2">
        <v>0</v>
      </c>
      <c r="R417" s="2">
        <v>0</v>
      </c>
      <c r="S417" s="126">
        <f t="shared" si="121"/>
        <v>24.717000000000002</v>
      </c>
      <c r="T417" s="7" t="s">
        <v>78</v>
      </c>
      <c r="U417" s="1"/>
      <c r="W417" s="31">
        <v>36</v>
      </c>
      <c r="Y417" s="1" t="s">
        <v>329</v>
      </c>
      <c r="Z417" s="4" t="s">
        <v>430</v>
      </c>
      <c r="AA417" s="4" t="s">
        <v>436</v>
      </c>
      <c r="AB417" s="34" t="s">
        <v>498</v>
      </c>
      <c r="AC417" s="7" t="s">
        <v>582</v>
      </c>
      <c r="AD417" s="1">
        <v>11.25</v>
      </c>
      <c r="AE417" s="1">
        <v>11.25</v>
      </c>
      <c r="AF417" s="1">
        <v>7.5</v>
      </c>
      <c r="AJ417" s="1">
        <v>47</v>
      </c>
      <c r="AK417" s="1">
        <v>36</v>
      </c>
      <c r="AM417" s="50">
        <f t="shared" si="122"/>
        <v>941.29200000000003</v>
      </c>
      <c r="AN417" s="46">
        <v>1.6140000000000001</v>
      </c>
      <c r="AO417" s="1">
        <v>0.157</v>
      </c>
      <c r="AP417" s="47">
        <v>7.6999999999999999E-2</v>
      </c>
      <c r="AQ417" s="1">
        <v>0.19600000000000001</v>
      </c>
      <c r="AU417" s="5"/>
      <c r="AW417" s="5"/>
    </row>
    <row r="418" spans="1:49" ht="13.15" customHeight="1" x14ac:dyDescent="0.2">
      <c r="A418" s="45">
        <f>SUBTOTAL(3,$B$18:B418)</f>
        <v>401</v>
      </c>
      <c r="B418" s="12">
        <v>696244402672</v>
      </c>
      <c r="C418" s="1" t="s">
        <v>374</v>
      </c>
      <c r="D418" s="1" t="s">
        <v>367</v>
      </c>
      <c r="E418" s="18">
        <v>100</v>
      </c>
      <c r="F418" s="10"/>
      <c r="G418" s="162">
        <v>15.28</v>
      </c>
      <c r="H418" s="5">
        <f t="shared" si="117"/>
        <v>0</v>
      </c>
      <c r="I418" s="102">
        <f t="shared" si="118"/>
        <v>17.266400000000001</v>
      </c>
      <c r="J418" s="85">
        <f t="shared" si="119"/>
        <v>0</v>
      </c>
      <c r="K418" s="58">
        <v>10</v>
      </c>
      <c r="L418" s="4" t="s">
        <v>1</v>
      </c>
      <c r="M418" s="8">
        <f t="shared" si="120"/>
        <v>0.79220000000000002</v>
      </c>
      <c r="N418" s="9">
        <v>0.70620000000000005</v>
      </c>
      <c r="O418" s="2">
        <v>0.70620000000000005</v>
      </c>
      <c r="P418" s="2">
        <v>7.8E-2</v>
      </c>
      <c r="Q418" s="2">
        <v>0.22800000000000001</v>
      </c>
      <c r="R418" s="2">
        <v>8.0000000000000002E-3</v>
      </c>
      <c r="S418" s="126">
        <f t="shared" si="121"/>
        <v>0.71420000000000006</v>
      </c>
      <c r="T418" s="7" t="s">
        <v>67</v>
      </c>
      <c r="U418" s="1">
        <v>6</v>
      </c>
      <c r="V418" s="7" t="s">
        <v>341</v>
      </c>
      <c r="W418" s="31">
        <v>864</v>
      </c>
      <c r="X418" s="31">
        <f>W418/U418</f>
        <v>144</v>
      </c>
      <c r="Y418" s="1" t="s">
        <v>332</v>
      </c>
      <c r="Z418" s="4" t="s">
        <v>430</v>
      </c>
      <c r="AA418" s="4" t="s">
        <v>436</v>
      </c>
      <c r="AB418" s="34" t="s">
        <v>498</v>
      </c>
      <c r="AC418" s="7" t="s">
        <v>582</v>
      </c>
      <c r="AD418" s="1">
        <v>1.5</v>
      </c>
      <c r="AE418" s="1">
        <v>3.5</v>
      </c>
      <c r="AF418" s="1">
        <v>4.75</v>
      </c>
      <c r="AG418" s="1">
        <v>7.375</v>
      </c>
      <c r="AH418" s="1">
        <v>5.375</v>
      </c>
      <c r="AI418" s="1">
        <v>5.375</v>
      </c>
      <c r="AJ418" s="1">
        <v>47</v>
      </c>
      <c r="AK418" s="1">
        <v>36</v>
      </c>
      <c r="AM418" s="50">
        <f t="shared" si="122"/>
        <v>684.46080000000006</v>
      </c>
      <c r="AN418" s="46">
        <v>1.6140000000000001</v>
      </c>
      <c r="AO418" s="1">
        <v>0.157</v>
      </c>
      <c r="AP418" s="47">
        <v>7.6999999999999999E-2</v>
      </c>
      <c r="AQ418" s="1">
        <v>0.19600000000000001</v>
      </c>
      <c r="AU418" s="5"/>
      <c r="AW418" s="5"/>
    </row>
    <row r="419" spans="1:49" ht="13.15" customHeight="1" x14ac:dyDescent="0.2">
      <c r="A419" s="45">
        <f>SUBTOTAL(3,$B$18:B419)</f>
        <v>402</v>
      </c>
      <c r="B419" s="12">
        <v>696244402696</v>
      </c>
      <c r="C419" s="1" t="s">
        <v>375</v>
      </c>
      <c r="D419" s="1" t="s">
        <v>1078</v>
      </c>
      <c r="E419" s="18">
        <v>390</v>
      </c>
      <c r="F419" s="10"/>
      <c r="G419" s="162">
        <v>48.94</v>
      </c>
      <c r="H419" s="5">
        <f t="shared" si="117"/>
        <v>0</v>
      </c>
      <c r="I419" s="102">
        <f t="shared" si="118"/>
        <v>55.302199999999999</v>
      </c>
      <c r="J419" s="85">
        <f t="shared" si="119"/>
        <v>0</v>
      </c>
      <c r="K419" s="58">
        <v>10</v>
      </c>
      <c r="L419" s="4" t="s">
        <v>1</v>
      </c>
      <c r="M419" s="8">
        <f t="shared" si="120"/>
        <v>3.0261800000000001</v>
      </c>
      <c r="N419" s="9">
        <v>3.3544500000000004</v>
      </c>
      <c r="O419" s="2">
        <v>0.70620000000000005</v>
      </c>
      <c r="P419" s="2">
        <v>0.26400000000000001</v>
      </c>
      <c r="Q419" s="2">
        <v>0.4</v>
      </c>
      <c r="R419" s="2">
        <v>8.0000000000000002E-3</v>
      </c>
      <c r="S419" s="126">
        <f t="shared" si="121"/>
        <v>2.7621800000000003</v>
      </c>
      <c r="T419" s="7" t="s">
        <v>70</v>
      </c>
      <c r="U419" s="1">
        <v>2</v>
      </c>
      <c r="V419" s="7" t="s">
        <v>342</v>
      </c>
      <c r="W419" s="31">
        <v>140</v>
      </c>
      <c r="X419" s="31">
        <f>W419/U419</f>
        <v>70</v>
      </c>
      <c r="Y419" s="1" t="s">
        <v>1005</v>
      </c>
      <c r="Z419" s="4" t="s">
        <v>430</v>
      </c>
      <c r="AA419" s="4" t="s">
        <v>436</v>
      </c>
      <c r="AB419" s="34" t="s">
        <v>498</v>
      </c>
      <c r="AC419" s="7" t="s">
        <v>582</v>
      </c>
      <c r="AD419" s="1">
        <v>7</v>
      </c>
      <c r="AE419" s="1">
        <v>6</v>
      </c>
      <c r="AF419" s="1">
        <v>3.5</v>
      </c>
      <c r="AG419" s="1">
        <v>12.5</v>
      </c>
      <c r="AH419" s="1">
        <v>7.5</v>
      </c>
      <c r="AI419" s="1">
        <v>4.375</v>
      </c>
      <c r="AJ419" s="1">
        <v>47</v>
      </c>
      <c r="AK419" s="1">
        <v>36</v>
      </c>
      <c r="AM419" s="50">
        <f t="shared" si="122"/>
        <v>423.66520000000003</v>
      </c>
      <c r="AN419" s="46">
        <v>1.6140000000000001</v>
      </c>
      <c r="AO419" s="1">
        <v>0.157</v>
      </c>
      <c r="AP419" s="47">
        <v>7.6999999999999999E-2</v>
      </c>
      <c r="AQ419" s="1">
        <v>0.19600000000000001</v>
      </c>
      <c r="AU419" s="5"/>
      <c r="AW419" s="5"/>
    </row>
    <row r="420" spans="1:49" ht="13.15" customHeight="1" x14ac:dyDescent="0.2">
      <c r="A420" s="45">
        <f>SUBTOTAL(3,$B$18:B420)</f>
        <v>403</v>
      </c>
      <c r="B420" s="12">
        <v>696244402719</v>
      </c>
      <c r="C420" s="1" t="s">
        <v>379</v>
      </c>
      <c r="D420" s="1" t="s">
        <v>382</v>
      </c>
      <c r="E420" s="18">
        <v>3000</v>
      </c>
      <c r="F420" s="10"/>
      <c r="G420" s="162">
        <v>374.19</v>
      </c>
      <c r="H420" s="5">
        <f t="shared" si="117"/>
        <v>0</v>
      </c>
      <c r="I420" s="102">
        <f t="shared" si="118"/>
        <v>422.8347</v>
      </c>
      <c r="J420" s="85">
        <f t="shared" si="119"/>
        <v>0</v>
      </c>
      <c r="K420" s="58">
        <v>10</v>
      </c>
      <c r="L420" s="4" t="s">
        <v>1</v>
      </c>
      <c r="M420" s="8">
        <f t="shared" si="120"/>
        <v>35.090000000000011</v>
      </c>
      <c r="N420" s="9">
        <v>22.440000000000005</v>
      </c>
      <c r="O420" s="2">
        <v>1.1220000000000003</v>
      </c>
      <c r="P420" s="2">
        <v>1.43</v>
      </c>
      <c r="Q420" s="2">
        <v>0</v>
      </c>
      <c r="R420" s="2">
        <v>0</v>
      </c>
      <c r="S420" s="126">
        <f t="shared" si="121"/>
        <v>33.660000000000011</v>
      </c>
      <c r="T420" s="7" t="s">
        <v>78</v>
      </c>
      <c r="U420" s="1"/>
      <c r="W420" s="31">
        <v>36</v>
      </c>
      <c r="Y420" s="1" t="s">
        <v>329</v>
      </c>
      <c r="Z420" s="4" t="s">
        <v>430</v>
      </c>
      <c r="AA420" s="4" t="s">
        <v>436</v>
      </c>
      <c r="AB420" s="34" t="s">
        <v>499</v>
      </c>
      <c r="AC420" s="7" t="s">
        <v>582</v>
      </c>
      <c r="AD420" s="1">
        <v>11.25</v>
      </c>
      <c r="AE420" s="1">
        <v>11.25</v>
      </c>
      <c r="AF420" s="1">
        <v>7.5</v>
      </c>
      <c r="AJ420" s="1">
        <v>47</v>
      </c>
      <c r="AK420" s="1">
        <v>36</v>
      </c>
      <c r="AM420" s="50">
        <f t="shared" si="122"/>
        <v>1263.2400000000005</v>
      </c>
      <c r="AN420" s="46">
        <v>1.7709999999999999</v>
      </c>
      <c r="AO420" s="1">
        <v>0.157</v>
      </c>
      <c r="AP420" s="47">
        <v>7.6999999999999999E-2</v>
      </c>
      <c r="AQ420" s="1">
        <v>0.19600000000000001</v>
      </c>
      <c r="AU420" s="5"/>
      <c r="AW420" s="5"/>
    </row>
    <row r="421" spans="1:49" ht="13.15" customHeight="1" x14ac:dyDescent="0.2">
      <c r="A421" s="45">
        <f>SUBTOTAL(3,$B$18:B421)</f>
        <v>404</v>
      </c>
      <c r="B421" s="12">
        <v>696244402733</v>
      </c>
      <c r="C421" s="1" t="s">
        <v>380</v>
      </c>
      <c r="D421" s="1" t="s">
        <v>383</v>
      </c>
      <c r="E421" s="18">
        <v>100</v>
      </c>
      <c r="F421" s="10"/>
      <c r="G421" s="162">
        <v>16.78</v>
      </c>
      <c r="H421" s="5">
        <f t="shared" si="117"/>
        <v>0</v>
      </c>
      <c r="I421" s="102">
        <f t="shared" si="118"/>
        <v>18.961400000000001</v>
      </c>
      <c r="J421" s="85">
        <f t="shared" si="119"/>
        <v>0</v>
      </c>
      <c r="K421" s="58">
        <v>10</v>
      </c>
      <c r="L421" s="4" t="s">
        <v>1</v>
      </c>
      <c r="M421" s="8">
        <f t="shared" si="120"/>
        <v>1.2080000000000004</v>
      </c>
      <c r="N421" s="9">
        <v>1.1220000000000001</v>
      </c>
      <c r="O421" s="2">
        <v>1.1220000000000003</v>
      </c>
      <c r="P421" s="2">
        <v>7.8E-2</v>
      </c>
      <c r="Q421" s="2">
        <v>0.22800000000000001</v>
      </c>
      <c r="R421" s="2">
        <v>8.0000000000000002E-3</v>
      </c>
      <c r="S421" s="126">
        <f t="shared" si="121"/>
        <v>1.1300000000000003</v>
      </c>
      <c r="T421" s="7" t="s">
        <v>67</v>
      </c>
      <c r="U421" s="1">
        <v>6</v>
      </c>
      <c r="V421" s="7" t="s">
        <v>341</v>
      </c>
      <c r="W421" s="31">
        <v>864</v>
      </c>
      <c r="X421" s="31">
        <f>W421/U421</f>
        <v>144</v>
      </c>
      <c r="Y421" s="1" t="s">
        <v>332</v>
      </c>
      <c r="Z421" s="4" t="s">
        <v>430</v>
      </c>
      <c r="AA421" s="4" t="s">
        <v>436</v>
      </c>
      <c r="AB421" s="34" t="s">
        <v>499</v>
      </c>
      <c r="AC421" s="7" t="s">
        <v>582</v>
      </c>
      <c r="AD421" s="1">
        <v>1.5</v>
      </c>
      <c r="AE421" s="1">
        <v>3.5</v>
      </c>
      <c r="AF421" s="1">
        <v>4.75</v>
      </c>
      <c r="AG421" s="1">
        <v>7.375</v>
      </c>
      <c r="AH421" s="1">
        <v>5.375</v>
      </c>
      <c r="AI421" s="1">
        <v>5.375</v>
      </c>
      <c r="AJ421" s="1">
        <v>47</v>
      </c>
      <c r="AK421" s="1">
        <v>36</v>
      </c>
      <c r="AM421" s="50">
        <f t="shared" si="122"/>
        <v>1043.7120000000004</v>
      </c>
      <c r="AN421" s="46">
        <v>1.7709999999999999</v>
      </c>
      <c r="AO421" s="1">
        <v>0.157</v>
      </c>
      <c r="AP421" s="47">
        <v>7.6999999999999999E-2</v>
      </c>
      <c r="AQ421" s="1">
        <v>0.19600000000000001</v>
      </c>
      <c r="AU421" s="5"/>
      <c r="AW421" s="5"/>
    </row>
    <row r="422" spans="1:49" ht="13.15" customHeight="1" x14ac:dyDescent="0.2">
      <c r="A422" s="45">
        <f>SUBTOTAL(3,$B$18:B422)</f>
        <v>405</v>
      </c>
      <c r="B422" s="12">
        <v>696244402757</v>
      </c>
      <c r="C422" s="1" t="s">
        <v>381</v>
      </c>
      <c r="D422" s="1" t="s">
        <v>1079</v>
      </c>
      <c r="E422" s="18">
        <v>350</v>
      </c>
      <c r="F422" s="10"/>
      <c r="G422" s="162">
        <v>48.94</v>
      </c>
      <c r="H422" s="5">
        <f t="shared" si="117"/>
        <v>0</v>
      </c>
      <c r="I422" s="102">
        <f t="shared" si="118"/>
        <v>55.302199999999999</v>
      </c>
      <c r="J422" s="85">
        <f t="shared" si="119"/>
        <v>0</v>
      </c>
      <c r="K422" s="58">
        <v>10</v>
      </c>
      <c r="L422" s="4" t="s">
        <v>1</v>
      </c>
      <c r="M422" s="8">
        <f t="shared" si="120"/>
        <v>4.1990000000000007</v>
      </c>
      <c r="N422" s="9">
        <v>3.5343000000000004</v>
      </c>
      <c r="O422" s="2">
        <v>1.1220000000000003</v>
      </c>
      <c r="P422" s="2">
        <v>0.26400000000000001</v>
      </c>
      <c r="Q422" s="2">
        <v>0.4</v>
      </c>
      <c r="R422" s="2">
        <v>8.0000000000000002E-3</v>
      </c>
      <c r="S422" s="126">
        <f t="shared" si="121"/>
        <v>3.9350000000000009</v>
      </c>
      <c r="T422" s="7" t="s">
        <v>70</v>
      </c>
      <c r="U422" s="1">
        <v>2</v>
      </c>
      <c r="V422" s="7" t="s">
        <v>342</v>
      </c>
      <c r="W422" s="31">
        <v>140</v>
      </c>
      <c r="X422" s="31">
        <f>W422/U422</f>
        <v>70</v>
      </c>
      <c r="Y422" s="1" t="s">
        <v>1005</v>
      </c>
      <c r="Z422" s="4" t="s">
        <v>430</v>
      </c>
      <c r="AA422" s="4" t="s">
        <v>436</v>
      </c>
      <c r="AB422" s="34" t="s">
        <v>499</v>
      </c>
      <c r="AC422" s="7" t="s">
        <v>582</v>
      </c>
      <c r="AD422" s="1">
        <v>7</v>
      </c>
      <c r="AE422" s="1">
        <v>6</v>
      </c>
      <c r="AF422" s="1">
        <v>3.5</v>
      </c>
      <c r="AG422" s="1">
        <v>12.5</v>
      </c>
      <c r="AH422" s="1">
        <v>7.5</v>
      </c>
      <c r="AI422" s="1">
        <v>4.375</v>
      </c>
      <c r="AJ422" s="1">
        <v>47</v>
      </c>
      <c r="AK422" s="1">
        <v>36</v>
      </c>
      <c r="AM422" s="50">
        <f t="shared" si="122"/>
        <v>587.86000000000013</v>
      </c>
      <c r="AN422" s="46">
        <v>1.7709999999999999</v>
      </c>
      <c r="AO422" s="1">
        <v>0.157</v>
      </c>
      <c r="AP422" s="47">
        <v>7.6999999999999999E-2</v>
      </c>
      <c r="AQ422" s="1">
        <v>0.19600000000000001</v>
      </c>
      <c r="AU422" s="5"/>
      <c r="AW422" s="5"/>
    </row>
    <row r="423" spans="1:49" ht="13.15" customHeight="1" x14ac:dyDescent="0.2">
      <c r="A423" s="45">
        <f>SUBTOTAL(3,$B$18:B423)</f>
        <v>406</v>
      </c>
      <c r="B423" s="12">
        <v>696244402832</v>
      </c>
      <c r="C423" s="1" t="s">
        <v>376</v>
      </c>
      <c r="D423" s="1" t="s">
        <v>368</v>
      </c>
      <c r="E423" s="18">
        <v>2000</v>
      </c>
      <c r="F423" s="10"/>
      <c r="G423" s="162">
        <v>302.79000000000002</v>
      </c>
      <c r="H423" s="5">
        <f t="shared" si="117"/>
        <v>0</v>
      </c>
      <c r="I423" s="102">
        <f t="shared" si="118"/>
        <v>342.15270000000004</v>
      </c>
      <c r="J423" s="85">
        <f t="shared" si="119"/>
        <v>0</v>
      </c>
      <c r="K423" s="58">
        <v>10</v>
      </c>
      <c r="L423" s="4" t="s">
        <v>1</v>
      </c>
      <c r="M423" s="8">
        <f t="shared" si="120"/>
        <v>18.942000000000004</v>
      </c>
      <c r="N423" s="9">
        <v>17.512</v>
      </c>
      <c r="O423" s="2">
        <v>0.87560000000000016</v>
      </c>
      <c r="P423" s="2">
        <v>1.43</v>
      </c>
      <c r="Q423" s="2">
        <v>0</v>
      </c>
      <c r="R423" s="2">
        <v>0</v>
      </c>
      <c r="S423" s="126">
        <f t="shared" si="121"/>
        <v>17.512000000000004</v>
      </c>
      <c r="T423" s="7" t="s">
        <v>78</v>
      </c>
      <c r="U423" s="1"/>
      <c r="W423" s="31">
        <v>36</v>
      </c>
      <c r="Y423" s="1" t="s">
        <v>329</v>
      </c>
      <c r="Z423" s="4" t="s">
        <v>430</v>
      </c>
      <c r="AA423" s="4" t="s">
        <v>436</v>
      </c>
      <c r="AB423" s="34" t="s">
        <v>500</v>
      </c>
      <c r="AC423" s="7" t="s">
        <v>582</v>
      </c>
      <c r="AD423" s="1">
        <v>11.25</v>
      </c>
      <c r="AE423" s="1">
        <v>11.25</v>
      </c>
      <c r="AF423" s="1">
        <v>7.5</v>
      </c>
      <c r="AJ423" s="1">
        <v>47</v>
      </c>
      <c r="AK423" s="1">
        <v>36</v>
      </c>
      <c r="AM423" s="50">
        <f t="shared" si="122"/>
        <v>681.91200000000015</v>
      </c>
      <c r="AN423" s="46">
        <v>2</v>
      </c>
      <c r="AO423" s="1">
        <v>0.157</v>
      </c>
      <c r="AP423" s="47">
        <v>7.6999999999999999E-2</v>
      </c>
      <c r="AQ423" s="1">
        <v>0.19600000000000001</v>
      </c>
      <c r="AU423" s="5"/>
      <c r="AW423" s="5"/>
    </row>
    <row r="424" spans="1:49" ht="13.15" customHeight="1" x14ac:dyDescent="0.2">
      <c r="A424" s="45">
        <f>SUBTOTAL(3,$B$18:B424)</f>
        <v>407</v>
      </c>
      <c r="B424" s="12">
        <v>696244402856</v>
      </c>
      <c r="C424" s="1" t="s">
        <v>377</v>
      </c>
      <c r="D424" s="1" t="s">
        <v>369</v>
      </c>
      <c r="E424" s="18">
        <v>100</v>
      </c>
      <c r="F424" s="10"/>
      <c r="G424" s="162">
        <v>19.96</v>
      </c>
      <c r="H424" s="5">
        <f t="shared" si="117"/>
        <v>0</v>
      </c>
      <c r="I424" s="102">
        <f t="shared" si="118"/>
        <v>22.5548</v>
      </c>
      <c r="J424" s="85">
        <f t="shared" si="119"/>
        <v>0</v>
      </c>
      <c r="K424" s="58">
        <v>10</v>
      </c>
      <c r="L424" s="4" t="s">
        <v>1</v>
      </c>
      <c r="M424" s="8">
        <f t="shared" si="120"/>
        <v>0.96160000000000012</v>
      </c>
      <c r="N424" s="9">
        <v>0.87560000000000016</v>
      </c>
      <c r="O424" s="2">
        <v>0.87560000000000016</v>
      </c>
      <c r="P424" s="2">
        <v>7.8E-2</v>
      </c>
      <c r="Q424" s="2">
        <v>0.22800000000000001</v>
      </c>
      <c r="R424" s="2">
        <v>8.0000000000000002E-3</v>
      </c>
      <c r="S424" s="126">
        <f t="shared" si="121"/>
        <v>0.88360000000000016</v>
      </c>
      <c r="T424" s="7" t="s">
        <v>67</v>
      </c>
      <c r="U424" s="1">
        <v>6</v>
      </c>
      <c r="V424" s="7" t="s">
        <v>341</v>
      </c>
      <c r="W424" s="31">
        <v>864</v>
      </c>
      <c r="X424" s="31">
        <f>W424/U424</f>
        <v>144</v>
      </c>
      <c r="Y424" s="1" t="s">
        <v>332</v>
      </c>
      <c r="Z424" s="4" t="s">
        <v>430</v>
      </c>
      <c r="AA424" s="4" t="s">
        <v>436</v>
      </c>
      <c r="AB424" s="34" t="s">
        <v>500</v>
      </c>
      <c r="AC424" s="7" t="s">
        <v>582</v>
      </c>
      <c r="AD424" s="1">
        <v>1.5</v>
      </c>
      <c r="AE424" s="1">
        <v>3.5</v>
      </c>
      <c r="AF424" s="1">
        <v>4.75</v>
      </c>
      <c r="AG424" s="1">
        <v>7.375</v>
      </c>
      <c r="AH424" s="1">
        <v>5.375</v>
      </c>
      <c r="AI424" s="1">
        <v>5.375</v>
      </c>
      <c r="AJ424" s="1">
        <v>47</v>
      </c>
      <c r="AK424" s="1">
        <v>36</v>
      </c>
      <c r="AM424" s="50">
        <f t="shared" si="122"/>
        <v>830.82240000000013</v>
      </c>
      <c r="AN424" s="46">
        <v>2</v>
      </c>
      <c r="AO424" s="1">
        <v>0.157</v>
      </c>
      <c r="AP424" s="47">
        <v>7.6999999999999999E-2</v>
      </c>
      <c r="AQ424" s="1">
        <v>0.19600000000000001</v>
      </c>
      <c r="AU424" s="5"/>
      <c r="AW424" s="5"/>
    </row>
    <row r="425" spans="1:49" ht="13.15" customHeight="1" x14ac:dyDescent="0.2">
      <c r="A425" s="45">
        <f>SUBTOTAL(3,$B$18:B425)</f>
        <v>408</v>
      </c>
      <c r="B425" s="12">
        <v>696244402870</v>
      </c>
      <c r="C425" s="1" t="s">
        <v>378</v>
      </c>
      <c r="D425" s="1" t="s">
        <v>1080</v>
      </c>
      <c r="E425" s="18">
        <v>290</v>
      </c>
      <c r="F425" s="10"/>
      <c r="G425" s="162">
        <v>48.94</v>
      </c>
      <c r="H425" s="5">
        <f t="shared" si="117"/>
        <v>0</v>
      </c>
      <c r="I425" s="102">
        <f t="shared" si="118"/>
        <v>55.302199999999999</v>
      </c>
      <c r="J425" s="85">
        <f t="shared" si="119"/>
        <v>0</v>
      </c>
      <c r="K425" s="58">
        <v>10</v>
      </c>
      <c r="L425" s="4" t="s">
        <v>1</v>
      </c>
      <c r="M425" s="8">
        <f t="shared" si="120"/>
        <v>2.8112400000000006</v>
      </c>
      <c r="N425" s="9">
        <v>3.5024000000000006</v>
      </c>
      <c r="O425" s="2">
        <v>0.87560000000000016</v>
      </c>
      <c r="P425" s="2">
        <v>0.26400000000000001</v>
      </c>
      <c r="Q425" s="2">
        <v>0.4</v>
      </c>
      <c r="R425" s="2">
        <v>8.0000000000000002E-3</v>
      </c>
      <c r="S425" s="126">
        <f t="shared" si="121"/>
        <v>2.5472400000000004</v>
      </c>
      <c r="T425" s="7" t="s">
        <v>70</v>
      </c>
      <c r="U425" s="1">
        <v>2</v>
      </c>
      <c r="V425" s="7" t="s">
        <v>342</v>
      </c>
      <c r="W425" s="31">
        <v>140</v>
      </c>
      <c r="X425" s="31">
        <f>W425/U425</f>
        <v>70</v>
      </c>
      <c r="Y425" s="1" t="s">
        <v>1005</v>
      </c>
      <c r="Z425" s="4" t="s">
        <v>430</v>
      </c>
      <c r="AA425" s="4" t="s">
        <v>436</v>
      </c>
      <c r="AB425" s="34" t="s">
        <v>500</v>
      </c>
      <c r="AC425" s="7" t="s">
        <v>582</v>
      </c>
      <c r="AD425" s="1">
        <v>7</v>
      </c>
      <c r="AE425" s="1">
        <v>6</v>
      </c>
      <c r="AF425" s="1">
        <v>3.5</v>
      </c>
      <c r="AG425" s="1">
        <v>12.5</v>
      </c>
      <c r="AH425" s="1">
        <v>7.5</v>
      </c>
      <c r="AI425" s="1">
        <v>4.375</v>
      </c>
      <c r="AJ425" s="1">
        <v>47</v>
      </c>
      <c r="AK425" s="1">
        <v>36</v>
      </c>
      <c r="AM425" s="50">
        <f t="shared" si="122"/>
        <v>393.57360000000011</v>
      </c>
      <c r="AN425" s="46">
        <v>2</v>
      </c>
      <c r="AO425" s="1">
        <v>0.157</v>
      </c>
      <c r="AP425" s="47">
        <v>7.6999999999999999E-2</v>
      </c>
      <c r="AQ425" s="1">
        <v>0.19600000000000001</v>
      </c>
      <c r="AU425" s="5"/>
      <c r="AW425" s="5"/>
    </row>
    <row r="426" spans="1:49" ht="13.15" customHeight="1" x14ac:dyDescent="0.2">
      <c r="A426" s="45">
        <f>SUBTOTAL(3,$B$18:B426)</f>
        <v>409</v>
      </c>
      <c r="B426" s="16" t="s">
        <v>926</v>
      </c>
      <c r="C426" s="13"/>
      <c r="D426" s="13"/>
      <c r="E426" s="150"/>
      <c r="F426" s="13"/>
      <c r="G426" s="13"/>
      <c r="H426" s="13"/>
      <c r="I426" s="111"/>
      <c r="J426" s="91"/>
      <c r="K426" s="145"/>
      <c r="L426" s="54"/>
      <c r="M426" s="54"/>
      <c r="N426" s="54"/>
      <c r="O426" s="54"/>
      <c r="P426" s="54"/>
      <c r="Q426" s="54"/>
      <c r="R426" s="54"/>
      <c r="S426" s="132"/>
      <c r="T426" s="54"/>
      <c r="U426" s="54"/>
      <c r="V426" s="54"/>
      <c r="W426" s="54"/>
      <c r="X426" s="54"/>
      <c r="Y426" s="54"/>
      <c r="Z426" s="54"/>
      <c r="AA426" s="54"/>
      <c r="AB426" s="54"/>
      <c r="AC426" s="54"/>
      <c r="AD426" s="54"/>
      <c r="AE426" s="54"/>
      <c r="AF426" s="54"/>
      <c r="AG426" s="54"/>
      <c r="AH426" s="54"/>
      <c r="AI426" s="54"/>
      <c r="AJ426" s="54"/>
      <c r="AK426" s="54"/>
      <c r="AL426" s="54"/>
      <c r="AM426" s="54"/>
      <c r="AN426" s="54"/>
      <c r="AO426" s="54"/>
      <c r="AP426" s="54"/>
      <c r="AQ426" s="54"/>
      <c r="AR426" s="54"/>
      <c r="AS426" s="54"/>
      <c r="AU426" s="5"/>
      <c r="AW426" s="5"/>
    </row>
    <row r="427" spans="1:49" ht="13.15" customHeight="1" x14ac:dyDescent="0.2">
      <c r="A427" s="45">
        <f>SUBTOTAL(3,$B$18:B427)</f>
        <v>410</v>
      </c>
      <c r="B427" s="12">
        <v>696244402955</v>
      </c>
      <c r="C427" s="171" t="s">
        <v>552</v>
      </c>
      <c r="D427" s="1" t="s">
        <v>550</v>
      </c>
      <c r="E427" s="18">
        <v>3500</v>
      </c>
      <c r="F427" s="10"/>
      <c r="G427" s="162">
        <v>1025.82</v>
      </c>
      <c r="H427" s="5">
        <f t="shared" ref="H427:H432" si="123">(ROUND(G427*(1-$E$5)*(1-$G$5)*(1-$H$5),2)*F427)</f>
        <v>0</v>
      </c>
      <c r="I427" s="102">
        <f t="shared" ref="I427:I432" si="124">(G427*$E$15)+G427</f>
        <v>1159.1766</v>
      </c>
      <c r="J427" s="85">
        <f t="shared" ref="J427:J432" si="125">H427+(H427*$E$15)</f>
        <v>0</v>
      </c>
      <c r="K427" s="58">
        <v>10</v>
      </c>
      <c r="L427" s="4" t="s">
        <v>1</v>
      </c>
      <c r="M427" s="8">
        <f>S427+P427</f>
        <v>26.84</v>
      </c>
      <c r="N427" s="9">
        <v>25.41</v>
      </c>
      <c r="O427" s="2">
        <v>0.72599999999999998</v>
      </c>
      <c r="P427" s="2">
        <v>1.43</v>
      </c>
      <c r="Q427" s="2">
        <v>0</v>
      </c>
      <c r="R427" s="2">
        <v>0</v>
      </c>
      <c r="S427" s="126">
        <f>O427/100*E427+R427</f>
        <v>25.41</v>
      </c>
      <c r="T427" s="7" t="s">
        <v>78</v>
      </c>
      <c r="W427" s="31">
        <v>36</v>
      </c>
      <c r="Y427" s="1" t="s">
        <v>329</v>
      </c>
      <c r="Z427" s="4" t="s">
        <v>430</v>
      </c>
      <c r="AA427" s="4" t="s">
        <v>436</v>
      </c>
      <c r="AB427" s="34" t="s">
        <v>498</v>
      </c>
      <c r="AC427" s="7" t="s">
        <v>582</v>
      </c>
      <c r="AD427" s="1">
        <v>11.25</v>
      </c>
      <c r="AE427" s="1">
        <v>11.25</v>
      </c>
      <c r="AF427" s="1">
        <v>7.5</v>
      </c>
      <c r="AJ427" s="1">
        <v>47</v>
      </c>
      <c r="AK427" s="1">
        <v>36</v>
      </c>
      <c r="AM427" s="50">
        <f>M427*W427</f>
        <v>966.24</v>
      </c>
      <c r="AN427" s="46">
        <v>1.6140000000000001</v>
      </c>
      <c r="AO427" s="1">
        <v>0.157</v>
      </c>
      <c r="AP427" s="47">
        <v>7.6999999999999999E-2</v>
      </c>
      <c r="AQ427" s="1">
        <v>0.19600000000000001</v>
      </c>
      <c r="AU427" s="5"/>
      <c r="AW427" s="5"/>
    </row>
    <row r="428" spans="1:49" ht="13.15" customHeight="1" x14ac:dyDescent="0.2">
      <c r="A428" s="45">
        <f>SUBTOTAL(3,$B$18:B428)</f>
        <v>411</v>
      </c>
      <c r="B428" s="12">
        <v>696244402979</v>
      </c>
      <c r="C428" s="171" t="s">
        <v>553</v>
      </c>
      <c r="D428" s="1" t="s">
        <v>551</v>
      </c>
      <c r="E428" s="18">
        <v>100</v>
      </c>
      <c r="F428" s="10"/>
      <c r="G428" s="162">
        <v>37.17</v>
      </c>
      <c r="H428" s="5">
        <f t="shared" si="123"/>
        <v>0</v>
      </c>
      <c r="I428" s="102">
        <f t="shared" si="124"/>
        <v>42.002099999999999</v>
      </c>
      <c r="J428" s="85">
        <f t="shared" si="125"/>
        <v>0</v>
      </c>
      <c r="K428" s="58">
        <v>10</v>
      </c>
      <c r="L428" s="4" t="s">
        <v>1</v>
      </c>
      <c r="M428" s="8">
        <f>S428+P428</f>
        <v>0.81199999999999994</v>
      </c>
      <c r="N428" s="9">
        <v>0.72599999999999998</v>
      </c>
      <c r="O428" s="2">
        <v>0.72599999999999998</v>
      </c>
      <c r="P428" s="2">
        <v>7.8E-2</v>
      </c>
      <c r="Q428" s="2">
        <v>0.22800000000000001</v>
      </c>
      <c r="R428" s="2">
        <v>8.0000000000000002E-3</v>
      </c>
      <c r="S428" s="126">
        <f>O428/100*E428+R428</f>
        <v>0.73399999999999999</v>
      </c>
      <c r="T428" s="7" t="s">
        <v>67</v>
      </c>
      <c r="U428" s="63">
        <v>6</v>
      </c>
      <c r="V428" s="7" t="s">
        <v>341</v>
      </c>
      <c r="W428" s="31">
        <v>864</v>
      </c>
      <c r="X428" s="31">
        <f>W428/U428</f>
        <v>144</v>
      </c>
      <c r="Y428" s="1" t="s">
        <v>332</v>
      </c>
      <c r="Z428" s="4" t="s">
        <v>430</v>
      </c>
      <c r="AA428" s="4" t="s">
        <v>436</v>
      </c>
      <c r="AB428" s="34" t="s">
        <v>498</v>
      </c>
      <c r="AC428" s="7" t="s">
        <v>582</v>
      </c>
      <c r="AD428" s="1">
        <v>1.5</v>
      </c>
      <c r="AE428" s="1">
        <v>3.5</v>
      </c>
      <c r="AF428" s="1">
        <v>4.75</v>
      </c>
      <c r="AG428" s="1">
        <v>7.375</v>
      </c>
      <c r="AH428" s="1">
        <v>5.375</v>
      </c>
      <c r="AI428" s="1">
        <v>5.375</v>
      </c>
      <c r="AJ428" s="1">
        <v>47</v>
      </c>
      <c r="AK428" s="1">
        <v>36</v>
      </c>
      <c r="AM428" s="50">
        <f>M428*W428</f>
        <v>701.56799999999998</v>
      </c>
      <c r="AN428" s="46">
        <v>1.6140000000000001</v>
      </c>
      <c r="AO428" s="1">
        <v>0.157</v>
      </c>
      <c r="AP428" s="47">
        <v>7.6999999999999999E-2</v>
      </c>
      <c r="AQ428" s="1">
        <v>0.19600000000000001</v>
      </c>
      <c r="AU428" s="5"/>
      <c r="AW428" s="5"/>
    </row>
    <row r="429" spans="1:49" ht="14.45" customHeight="1" x14ac:dyDescent="0.2">
      <c r="A429" s="45">
        <f>SUBTOTAL(3,$B$18:B429)</f>
        <v>412</v>
      </c>
      <c r="B429" s="12">
        <v>696244402993</v>
      </c>
      <c r="C429" s="171" t="s">
        <v>554</v>
      </c>
      <c r="D429" s="1" t="s">
        <v>1081</v>
      </c>
      <c r="E429" s="18">
        <v>386</v>
      </c>
      <c r="F429" s="10"/>
      <c r="G429" s="162">
        <v>125.04</v>
      </c>
      <c r="H429" s="5">
        <f t="shared" si="123"/>
        <v>0</v>
      </c>
      <c r="I429" s="102">
        <f t="shared" si="124"/>
        <v>141.29520000000002</v>
      </c>
      <c r="J429" s="85">
        <f t="shared" si="125"/>
        <v>0</v>
      </c>
      <c r="K429" s="58">
        <v>10</v>
      </c>
      <c r="L429" s="4" t="s">
        <v>1</v>
      </c>
      <c r="M429" s="8">
        <f>S429+P429</f>
        <v>3.0743600000000004</v>
      </c>
      <c r="N429" s="9">
        <v>2.8023600000000002</v>
      </c>
      <c r="O429" s="2">
        <v>0.72599999999999998</v>
      </c>
      <c r="P429" s="2">
        <v>0.26400000000000001</v>
      </c>
      <c r="Q429" s="2">
        <v>0.4</v>
      </c>
      <c r="R429" s="2">
        <v>8.0000000000000002E-3</v>
      </c>
      <c r="S429" s="126">
        <f>O429/100*E429+R429</f>
        <v>2.8103600000000002</v>
      </c>
      <c r="T429" s="7" t="s">
        <v>70</v>
      </c>
      <c r="U429" s="63">
        <v>2</v>
      </c>
      <c r="V429" s="7" t="s">
        <v>342</v>
      </c>
      <c r="W429" s="31">
        <v>140</v>
      </c>
      <c r="X429" s="31">
        <f>W429/U429</f>
        <v>70</v>
      </c>
      <c r="Y429" s="1" t="s">
        <v>1005</v>
      </c>
      <c r="Z429" s="4" t="s">
        <v>430</v>
      </c>
      <c r="AA429" s="4" t="s">
        <v>436</v>
      </c>
      <c r="AB429" s="34" t="s">
        <v>498</v>
      </c>
      <c r="AC429" s="7" t="s">
        <v>582</v>
      </c>
      <c r="AD429" s="1">
        <v>7</v>
      </c>
      <c r="AE429" s="1">
        <v>6</v>
      </c>
      <c r="AF429" s="1">
        <v>3.5</v>
      </c>
      <c r="AG429" s="1">
        <v>12.5</v>
      </c>
      <c r="AH429" s="1">
        <v>7.5</v>
      </c>
      <c r="AI429" s="1">
        <v>4.375</v>
      </c>
      <c r="AJ429" s="1">
        <v>47</v>
      </c>
      <c r="AK429" s="1">
        <v>36</v>
      </c>
      <c r="AM429" s="50">
        <f>M429*W429</f>
        <v>430.41040000000004</v>
      </c>
      <c r="AN429" s="46">
        <v>1.6140000000000001</v>
      </c>
      <c r="AO429" s="1">
        <v>0.157</v>
      </c>
      <c r="AP429" s="47">
        <v>7.6999999999999999E-2</v>
      </c>
      <c r="AQ429" s="1">
        <v>0.19600000000000001</v>
      </c>
      <c r="AU429" s="5"/>
      <c r="AW429" s="5"/>
    </row>
    <row r="430" spans="1:49" ht="14.45" customHeight="1" x14ac:dyDescent="0.2">
      <c r="A430" s="45">
        <f>SUBTOTAL(3,$B$18:B430)</f>
        <v>413</v>
      </c>
      <c r="B430" s="12">
        <v>696244403075</v>
      </c>
      <c r="C430" s="171" t="s">
        <v>603</v>
      </c>
      <c r="D430" s="1" t="s">
        <v>604</v>
      </c>
      <c r="E430" s="18">
        <v>2000</v>
      </c>
      <c r="F430" s="41"/>
      <c r="G430" s="162">
        <v>719.16</v>
      </c>
      <c r="H430" s="5">
        <f t="shared" si="123"/>
        <v>0</v>
      </c>
      <c r="I430" s="102">
        <f t="shared" si="124"/>
        <v>812.6508</v>
      </c>
      <c r="J430" s="85">
        <f t="shared" si="125"/>
        <v>0</v>
      </c>
      <c r="K430" s="58">
        <v>10</v>
      </c>
      <c r="L430" s="4" t="s">
        <v>1</v>
      </c>
      <c r="M430" s="8">
        <v>19.509999999999998</v>
      </c>
      <c r="N430" s="9">
        <v>14.96</v>
      </c>
      <c r="O430" s="2">
        <v>0.90400000000000003</v>
      </c>
      <c r="P430" s="2">
        <v>1.43</v>
      </c>
      <c r="Q430" s="2">
        <v>0</v>
      </c>
      <c r="R430" s="2">
        <v>0</v>
      </c>
      <c r="S430" s="126">
        <v>18.079999999999998</v>
      </c>
      <c r="T430" s="7" t="s">
        <v>78</v>
      </c>
      <c r="U430" s="58"/>
      <c r="W430" s="31">
        <v>36</v>
      </c>
      <c r="Y430" s="1" t="s">
        <v>330</v>
      </c>
      <c r="Z430" s="4" t="s">
        <v>432</v>
      </c>
      <c r="AA430" s="4" t="s">
        <v>436</v>
      </c>
      <c r="AB430" s="34" t="s">
        <v>500</v>
      </c>
      <c r="AC430" s="7" t="s">
        <v>582</v>
      </c>
      <c r="AD430" s="59"/>
      <c r="AN430" s="1"/>
      <c r="AP430" s="1"/>
      <c r="AT430" s="5"/>
      <c r="AU430" s="5"/>
      <c r="AW430" s="5"/>
    </row>
    <row r="431" spans="1:49" ht="12.75" x14ac:dyDescent="0.2">
      <c r="A431" s="45">
        <f>SUBTOTAL(3,$B$18:B431)</f>
        <v>414</v>
      </c>
      <c r="B431" s="12">
        <v>696244403099</v>
      </c>
      <c r="C431" s="171" t="s">
        <v>605</v>
      </c>
      <c r="D431" s="1" t="s">
        <v>606</v>
      </c>
      <c r="E431" s="18">
        <v>100</v>
      </c>
      <c r="F431" s="41"/>
      <c r="G431" s="162">
        <v>45.46</v>
      </c>
      <c r="H431" s="5">
        <f t="shared" si="123"/>
        <v>0</v>
      </c>
      <c r="I431" s="102">
        <f t="shared" si="124"/>
        <v>51.369799999999998</v>
      </c>
      <c r="J431" s="85">
        <f t="shared" si="125"/>
        <v>0</v>
      </c>
      <c r="K431" s="58">
        <v>10</v>
      </c>
      <c r="L431" s="4" t="s">
        <v>1</v>
      </c>
      <c r="M431" s="8">
        <v>1.0279999999999998</v>
      </c>
      <c r="N431" s="9">
        <v>0.748</v>
      </c>
      <c r="O431" s="2">
        <v>0.90400000000000003</v>
      </c>
      <c r="P431" s="2">
        <v>7.8E-2</v>
      </c>
      <c r="Q431" s="2">
        <v>0.22800000000000001</v>
      </c>
      <c r="R431" s="2">
        <v>8.0000000000000002E-3</v>
      </c>
      <c r="S431" s="126">
        <v>0.91199999999999992</v>
      </c>
      <c r="T431" s="7" t="s">
        <v>67</v>
      </c>
      <c r="U431" s="58">
        <v>6</v>
      </c>
      <c r="V431" s="7" t="s">
        <v>341</v>
      </c>
      <c r="W431" s="31">
        <v>864</v>
      </c>
      <c r="X431" s="31">
        <v>144</v>
      </c>
      <c r="Y431" s="1" t="s">
        <v>332</v>
      </c>
      <c r="Z431" s="4" t="s">
        <v>432</v>
      </c>
      <c r="AA431" s="4" t="s">
        <v>436</v>
      </c>
      <c r="AB431" s="34" t="s">
        <v>500</v>
      </c>
      <c r="AC431" s="7" t="s">
        <v>582</v>
      </c>
      <c r="AD431" s="59"/>
      <c r="AN431" s="1"/>
      <c r="AP431" s="1"/>
      <c r="AT431" s="5"/>
      <c r="AU431" s="5"/>
      <c r="AW431" s="5"/>
    </row>
    <row r="432" spans="1:49" ht="13.15" customHeight="1" x14ac:dyDescent="0.2">
      <c r="A432" s="45">
        <f>SUBTOTAL(3,$B$18:B432)</f>
        <v>415</v>
      </c>
      <c r="B432" s="12">
        <v>696244403112</v>
      </c>
      <c r="C432" s="171" t="s">
        <v>607</v>
      </c>
      <c r="D432" s="1" t="s">
        <v>1082</v>
      </c>
      <c r="E432" s="18">
        <v>300</v>
      </c>
      <c r="F432" s="41"/>
      <c r="G432" s="162">
        <v>125.04</v>
      </c>
      <c r="H432" s="5">
        <f t="shared" si="123"/>
        <v>0</v>
      </c>
      <c r="I432" s="102">
        <f t="shared" si="124"/>
        <v>141.29520000000002</v>
      </c>
      <c r="J432" s="85">
        <f t="shared" si="125"/>
        <v>0</v>
      </c>
      <c r="K432" s="58">
        <v>10</v>
      </c>
      <c r="L432" s="4" t="s">
        <v>1</v>
      </c>
      <c r="M432" s="8">
        <v>3.0743999999999998</v>
      </c>
      <c r="N432" s="9">
        <v>2.6179999999999999</v>
      </c>
      <c r="O432" s="2">
        <v>0.90400000000000003</v>
      </c>
      <c r="P432" s="2">
        <v>0.26400000000000001</v>
      </c>
      <c r="Q432" s="2">
        <v>0.4</v>
      </c>
      <c r="R432" s="2">
        <v>8.0000000000000002E-3</v>
      </c>
      <c r="S432" s="126">
        <v>2.8104</v>
      </c>
      <c r="T432" s="7" t="s">
        <v>70</v>
      </c>
      <c r="U432" s="58">
        <v>2</v>
      </c>
      <c r="V432" s="7" t="s">
        <v>342</v>
      </c>
      <c r="W432" s="31">
        <v>140</v>
      </c>
      <c r="X432" s="31">
        <v>70</v>
      </c>
      <c r="Y432" s="1" t="s">
        <v>1005</v>
      </c>
      <c r="Z432" s="4" t="s">
        <v>432</v>
      </c>
      <c r="AA432" s="4" t="s">
        <v>436</v>
      </c>
      <c r="AB432" s="34" t="s">
        <v>500</v>
      </c>
      <c r="AC432" s="7" t="s">
        <v>582</v>
      </c>
      <c r="AD432" s="59"/>
      <c r="AN432" s="1"/>
      <c r="AP432" s="1"/>
      <c r="AT432" s="5"/>
      <c r="AU432" s="5"/>
      <c r="AW432" s="5"/>
    </row>
    <row r="433" spans="1:49" ht="12.75" x14ac:dyDescent="0.2">
      <c r="A433" s="45">
        <f>SUBTOTAL(3,$B$18:B433)</f>
        <v>416</v>
      </c>
      <c r="B433" s="16" t="s">
        <v>96</v>
      </c>
      <c r="C433" s="13"/>
      <c r="D433" s="13"/>
      <c r="E433" s="150"/>
      <c r="F433" s="13"/>
      <c r="G433" s="13"/>
      <c r="H433" s="13"/>
      <c r="I433" s="111"/>
      <c r="J433" s="91"/>
      <c r="K433" s="141"/>
      <c r="L433" s="134"/>
      <c r="M433" s="52"/>
      <c r="N433" s="52"/>
      <c r="O433" s="52"/>
      <c r="P433" s="52"/>
      <c r="Q433" s="52"/>
      <c r="R433" s="52"/>
      <c r="S433" s="125"/>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U433" s="5"/>
      <c r="AW433" s="5"/>
    </row>
    <row r="434" spans="1:49" ht="14.45" customHeight="1" x14ac:dyDescent="0.2">
      <c r="A434" s="45">
        <f>SUBTOTAL(3,$B$18:B434)</f>
        <v>417</v>
      </c>
      <c r="B434" s="12">
        <v>696244301630</v>
      </c>
      <c r="C434" s="1" t="s">
        <v>927</v>
      </c>
      <c r="D434" s="1" t="s">
        <v>928</v>
      </c>
      <c r="E434" s="18">
        <v>5000</v>
      </c>
      <c r="F434" s="41"/>
      <c r="G434" s="162">
        <v>234.83</v>
      </c>
      <c r="H434" s="5">
        <f t="shared" ref="H434:H460" si="126">(ROUND(G434*(1-$E$5)*(1-$G$5)*(1-$H$5),2)*F434)</f>
        <v>0</v>
      </c>
      <c r="I434" s="102">
        <f t="shared" ref="I434:I460" si="127">(G434*$E$15)+G434</f>
        <v>265.35790000000003</v>
      </c>
      <c r="J434" s="85">
        <f t="shared" ref="J434:J460" si="128">H434+(H434*$E$15)</f>
        <v>0</v>
      </c>
      <c r="K434" s="58">
        <v>15</v>
      </c>
      <c r="L434" s="4" t="s">
        <v>1</v>
      </c>
      <c r="M434" s="8">
        <v>21.189999999999998</v>
      </c>
      <c r="N434" s="9">
        <v>20.591999999999999</v>
      </c>
      <c r="O434" s="2">
        <v>0.49399999999999999</v>
      </c>
      <c r="P434" s="2">
        <v>1.43</v>
      </c>
      <c r="Q434" s="2">
        <v>0</v>
      </c>
      <c r="R434" s="2">
        <v>0</v>
      </c>
      <c r="S434" s="126">
        <v>19.759999999999998</v>
      </c>
      <c r="T434" s="7" t="s">
        <v>78</v>
      </c>
      <c r="U434" s="58"/>
      <c r="W434" s="31">
        <v>36</v>
      </c>
      <c r="Y434" s="1" t="s">
        <v>329</v>
      </c>
      <c r="Z434" s="4" t="s">
        <v>430</v>
      </c>
      <c r="AA434" s="4" t="s">
        <v>436</v>
      </c>
      <c r="AB434" s="34" t="s">
        <v>453</v>
      </c>
      <c r="AC434" s="7" t="s">
        <v>577</v>
      </c>
      <c r="AE434" s="5"/>
      <c r="AN434" s="1"/>
      <c r="AP434" s="1"/>
      <c r="AW434" s="5"/>
    </row>
    <row r="435" spans="1:49" ht="12.75" x14ac:dyDescent="0.2">
      <c r="A435" s="45">
        <f>SUBTOTAL(3,$B$18:B435)</f>
        <v>418</v>
      </c>
      <c r="B435" s="12">
        <v>696244301654</v>
      </c>
      <c r="C435" s="1" t="s">
        <v>929</v>
      </c>
      <c r="D435" s="1" t="s">
        <v>930</v>
      </c>
      <c r="E435" s="18">
        <v>100</v>
      </c>
      <c r="F435" s="41"/>
      <c r="G435" s="162">
        <v>6.37</v>
      </c>
      <c r="H435" s="5">
        <f t="shared" si="126"/>
        <v>0</v>
      </c>
      <c r="I435" s="102">
        <f t="shared" si="127"/>
        <v>7.1981000000000002</v>
      </c>
      <c r="J435" s="85">
        <f t="shared" si="128"/>
        <v>0</v>
      </c>
      <c r="K435" s="58">
        <v>15</v>
      </c>
      <c r="L435" s="4" t="s">
        <v>1</v>
      </c>
      <c r="M435" s="8">
        <v>0.62</v>
      </c>
      <c r="N435" s="9">
        <v>0.51480000000000004</v>
      </c>
      <c r="O435" s="2">
        <v>0.49399999999999999</v>
      </c>
      <c r="P435" s="2">
        <v>7.8E-2</v>
      </c>
      <c r="Q435" s="2">
        <v>0.22800000000000001</v>
      </c>
      <c r="R435" s="2">
        <v>0.01</v>
      </c>
      <c r="S435" s="126">
        <v>0.504</v>
      </c>
      <c r="T435" s="7" t="s">
        <v>67</v>
      </c>
      <c r="U435" s="58">
        <v>6</v>
      </c>
      <c r="V435" s="7" t="s">
        <v>341</v>
      </c>
      <c r="W435" s="31">
        <v>864</v>
      </c>
      <c r="X435" s="31">
        <v>144</v>
      </c>
      <c r="Y435" s="1" t="s">
        <v>332</v>
      </c>
      <c r="Z435" s="4" t="s">
        <v>430</v>
      </c>
      <c r="AA435" s="4" t="s">
        <v>436</v>
      </c>
      <c r="AB435" s="34" t="s">
        <v>453</v>
      </c>
      <c r="AC435" s="7" t="s">
        <v>577</v>
      </c>
      <c r="AE435" s="5"/>
      <c r="AN435" s="1"/>
      <c r="AP435" s="1"/>
      <c r="AW435" s="5"/>
    </row>
    <row r="436" spans="1:49" ht="13.15" customHeight="1" x14ac:dyDescent="0.2">
      <c r="A436" s="45">
        <f>SUBTOTAL(3,$B$18:B436)</f>
        <v>419</v>
      </c>
      <c r="B436" s="12">
        <v>696244301678</v>
      </c>
      <c r="C436" s="1" t="s">
        <v>931</v>
      </c>
      <c r="D436" s="1" t="s">
        <v>1083</v>
      </c>
      <c r="E436" s="18">
        <v>890</v>
      </c>
      <c r="F436" s="41"/>
      <c r="G436" s="162">
        <v>46.63</v>
      </c>
      <c r="H436" s="5">
        <f t="shared" si="126"/>
        <v>0</v>
      </c>
      <c r="I436" s="102">
        <f t="shared" si="127"/>
        <v>52.691900000000004</v>
      </c>
      <c r="J436" s="85">
        <f t="shared" si="128"/>
        <v>0</v>
      </c>
      <c r="K436" s="58">
        <v>15</v>
      </c>
      <c r="L436" s="4" t="s">
        <v>1</v>
      </c>
      <c r="M436" s="8">
        <v>4.226</v>
      </c>
      <c r="N436" s="9">
        <v>4.1184000000000003</v>
      </c>
      <c r="O436" s="2">
        <v>0.49399999999999999</v>
      </c>
      <c r="P436" s="2">
        <v>0.26400000000000001</v>
      </c>
      <c r="Q436" s="2">
        <v>0.4</v>
      </c>
      <c r="R436" s="2">
        <v>0.01</v>
      </c>
      <c r="S436" s="126">
        <v>3.9619999999999997</v>
      </c>
      <c r="T436" s="7" t="s">
        <v>70</v>
      </c>
      <c r="U436" s="58">
        <v>2</v>
      </c>
      <c r="V436" s="7" t="s">
        <v>342</v>
      </c>
      <c r="W436" s="31">
        <v>140</v>
      </c>
      <c r="X436" s="31">
        <v>70</v>
      </c>
      <c r="Y436" s="1" t="s">
        <v>1005</v>
      </c>
      <c r="Z436" s="4" t="s">
        <v>430</v>
      </c>
      <c r="AA436" s="4" t="s">
        <v>436</v>
      </c>
      <c r="AB436" s="34" t="s">
        <v>453</v>
      </c>
      <c r="AC436" s="7" t="s">
        <v>577</v>
      </c>
      <c r="AE436" s="5"/>
      <c r="AN436" s="1"/>
      <c r="AP436" s="1"/>
      <c r="AW436" s="5"/>
    </row>
    <row r="437" spans="1:49" ht="13.15" customHeight="1" x14ac:dyDescent="0.2">
      <c r="A437" s="45">
        <f>SUBTOTAL(3,$B$18:B437)</f>
        <v>420</v>
      </c>
      <c r="B437" s="12">
        <v>696244300008</v>
      </c>
      <c r="C437" s="1" t="s">
        <v>95</v>
      </c>
      <c r="D437" s="1" t="s">
        <v>755</v>
      </c>
      <c r="E437" s="18">
        <v>4000</v>
      </c>
      <c r="F437" s="10"/>
      <c r="G437" s="162">
        <v>206.89</v>
      </c>
      <c r="H437" s="5">
        <f t="shared" si="126"/>
        <v>0</v>
      </c>
      <c r="I437" s="102">
        <f t="shared" si="127"/>
        <v>233.78569999999999</v>
      </c>
      <c r="J437" s="85">
        <f t="shared" si="128"/>
        <v>0</v>
      </c>
      <c r="K437" s="58">
        <v>15</v>
      </c>
      <c r="L437" s="4" t="s">
        <v>1</v>
      </c>
      <c r="M437" s="8">
        <f>S437+P437</f>
        <v>21.189999999999998</v>
      </c>
      <c r="N437" s="9">
        <v>20.591999999999999</v>
      </c>
      <c r="O437" s="2">
        <v>0.49399999999999999</v>
      </c>
      <c r="P437" s="2">
        <v>1.43</v>
      </c>
      <c r="Q437" s="2">
        <v>0</v>
      </c>
      <c r="R437" s="2">
        <v>0</v>
      </c>
      <c r="S437" s="126">
        <f t="shared" ref="S437:S460" si="129">O437/100*E437+R437</f>
        <v>19.759999999999998</v>
      </c>
      <c r="T437" s="7" t="s">
        <v>78</v>
      </c>
      <c r="U437" s="1"/>
      <c r="W437" s="31">
        <v>36</v>
      </c>
      <c r="Y437" s="1" t="s">
        <v>329</v>
      </c>
      <c r="Z437" s="4" t="s">
        <v>430</v>
      </c>
      <c r="AA437" s="4" t="s">
        <v>436</v>
      </c>
      <c r="AB437" s="34" t="s">
        <v>453</v>
      </c>
      <c r="AC437" s="7" t="s">
        <v>577</v>
      </c>
      <c r="AD437" s="1">
        <v>11.25</v>
      </c>
      <c r="AE437" s="1">
        <v>11.25</v>
      </c>
      <c r="AF437" s="1">
        <v>7.5</v>
      </c>
      <c r="AJ437" s="1">
        <v>47</v>
      </c>
      <c r="AK437" s="1">
        <v>36</v>
      </c>
      <c r="AM437" s="50">
        <f t="shared" ref="AM437:AM460" si="130">M437*W437</f>
        <v>762.83999999999992</v>
      </c>
      <c r="AN437" s="46">
        <v>0.88200000000000001</v>
      </c>
      <c r="AO437" s="1">
        <v>0.154</v>
      </c>
      <c r="AP437" s="47">
        <v>7.0999999999999994E-2</v>
      </c>
      <c r="AQ437" s="1">
        <v>0.42299999999999999</v>
      </c>
      <c r="AU437" s="5"/>
      <c r="AW437" s="5"/>
    </row>
    <row r="438" spans="1:49" ht="14.45" customHeight="1" x14ac:dyDescent="0.2">
      <c r="A438" s="45">
        <f>SUBTOTAL(3,$B$18:B438)</f>
        <v>421</v>
      </c>
      <c r="B438" s="12">
        <v>696244300084</v>
      </c>
      <c r="C438" s="1" t="s">
        <v>94</v>
      </c>
      <c r="D438" s="1" t="s">
        <v>756</v>
      </c>
      <c r="E438" s="18">
        <v>100</v>
      </c>
      <c r="F438" s="10"/>
      <c r="G438" s="162">
        <v>7.56</v>
      </c>
      <c r="H438" s="5">
        <f t="shared" si="126"/>
        <v>0</v>
      </c>
      <c r="I438" s="102">
        <f t="shared" si="127"/>
        <v>8.5427999999999997</v>
      </c>
      <c r="J438" s="85">
        <f t="shared" si="128"/>
        <v>0</v>
      </c>
      <c r="K438" s="58">
        <v>15</v>
      </c>
      <c r="L438" s="4" t="s">
        <v>1</v>
      </c>
      <c r="M438" s="8">
        <f>(S438+P438)+(Q438/6)</f>
        <v>0.62</v>
      </c>
      <c r="N438" s="9">
        <v>0.51480000000000004</v>
      </c>
      <c r="O438" s="2">
        <v>0.49399999999999999</v>
      </c>
      <c r="P438" s="2">
        <v>7.8E-2</v>
      </c>
      <c r="Q438" s="2">
        <v>0.22800000000000001</v>
      </c>
      <c r="R438" s="2">
        <v>0.01</v>
      </c>
      <c r="S438" s="126">
        <f t="shared" si="129"/>
        <v>0.504</v>
      </c>
      <c r="T438" s="7" t="s">
        <v>67</v>
      </c>
      <c r="U438" s="1">
        <v>6</v>
      </c>
      <c r="V438" s="7" t="s">
        <v>341</v>
      </c>
      <c r="W438" s="31">
        <v>864</v>
      </c>
      <c r="X438" s="31">
        <f>W438/U438</f>
        <v>144</v>
      </c>
      <c r="Y438" s="1" t="s">
        <v>332</v>
      </c>
      <c r="Z438" s="4" t="s">
        <v>430</v>
      </c>
      <c r="AA438" s="4" t="s">
        <v>436</v>
      </c>
      <c r="AB438" s="34" t="s">
        <v>453</v>
      </c>
      <c r="AC438" s="7" t="s">
        <v>577</v>
      </c>
      <c r="AD438" s="1">
        <v>1.5</v>
      </c>
      <c r="AE438" s="1">
        <v>3.5</v>
      </c>
      <c r="AF438" s="1">
        <v>4.75</v>
      </c>
      <c r="AG438" s="1">
        <v>7.375</v>
      </c>
      <c r="AH438" s="1">
        <v>5.375</v>
      </c>
      <c r="AI438" s="1">
        <v>5.375</v>
      </c>
      <c r="AJ438" s="1">
        <v>47</v>
      </c>
      <c r="AK438" s="1">
        <v>36</v>
      </c>
      <c r="AM438" s="50">
        <f t="shared" si="130"/>
        <v>535.67999999999995</v>
      </c>
      <c r="AN438" s="46">
        <v>0.88200000000000001</v>
      </c>
      <c r="AO438" s="1">
        <v>0.154</v>
      </c>
      <c r="AP438" s="47">
        <v>7.0999999999999994E-2</v>
      </c>
      <c r="AQ438" s="1">
        <v>0.42299999999999999</v>
      </c>
      <c r="AU438" s="5"/>
      <c r="AW438" s="5"/>
    </row>
    <row r="439" spans="1:49" ht="12.75" x14ac:dyDescent="0.2">
      <c r="A439" s="45">
        <f>SUBTOTAL(3,$B$18:B439)</f>
        <v>422</v>
      </c>
      <c r="B439" s="12">
        <v>696244300046</v>
      </c>
      <c r="C439" s="1" t="s">
        <v>93</v>
      </c>
      <c r="D439" s="1" t="s">
        <v>1084</v>
      </c>
      <c r="E439" s="18">
        <v>800</v>
      </c>
      <c r="F439" s="10"/>
      <c r="G439" s="162">
        <v>49.92</v>
      </c>
      <c r="H439" s="5">
        <f t="shared" si="126"/>
        <v>0</v>
      </c>
      <c r="I439" s="102">
        <f t="shared" si="127"/>
        <v>56.409600000000005</v>
      </c>
      <c r="J439" s="85">
        <f t="shared" si="128"/>
        <v>0</v>
      </c>
      <c r="K439" s="58">
        <v>15</v>
      </c>
      <c r="L439" s="4" t="s">
        <v>1</v>
      </c>
      <c r="M439" s="8">
        <f>S439+P439</f>
        <v>4.226</v>
      </c>
      <c r="N439" s="9">
        <v>4.1184000000000003</v>
      </c>
      <c r="O439" s="2">
        <v>0.49399999999999999</v>
      </c>
      <c r="P439" s="2">
        <v>0.26400000000000001</v>
      </c>
      <c r="Q439" s="2">
        <v>0.4</v>
      </c>
      <c r="R439" s="2">
        <v>0.01</v>
      </c>
      <c r="S439" s="126">
        <f t="shared" si="129"/>
        <v>3.9619999999999997</v>
      </c>
      <c r="T439" s="7" t="s">
        <v>70</v>
      </c>
      <c r="U439" s="1">
        <v>2</v>
      </c>
      <c r="V439" s="7" t="s">
        <v>342</v>
      </c>
      <c r="W439" s="31">
        <v>140</v>
      </c>
      <c r="X439" s="31">
        <f>W439/U439</f>
        <v>70</v>
      </c>
      <c r="Y439" s="1" t="s">
        <v>1005</v>
      </c>
      <c r="Z439" s="4" t="s">
        <v>430</v>
      </c>
      <c r="AA439" s="4" t="s">
        <v>436</v>
      </c>
      <c r="AB439" s="34" t="s">
        <v>453</v>
      </c>
      <c r="AC439" s="7" t="s">
        <v>577</v>
      </c>
      <c r="AD439" s="1">
        <v>7</v>
      </c>
      <c r="AE439" s="1">
        <v>6</v>
      </c>
      <c r="AF439" s="1">
        <v>3.5</v>
      </c>
      <c r="AG439" s="1">
        <v>12.5</v>
      </c>
      <c r="AH439" s="1">
        <v>7.5</v>
      </c>
      <c r="AI439" s="1">
        <v>4.375</v>
      </c>
      <c r="AJ439" s="1">
        <v>47</v>
      </c>
      <c r="AK439" s="1">
        <v>36</v>
      </c>
      <c r="AM439" s="50">
        <f t="shared" si="130"/>
        <v>591.64</v>
      </c>
      <c r="AN439" s="46">
        <v>0.88200000000000001</v>
      </c>
      <c r="AO439" s="1">
        <v>0.154</v>
      </c>
      <c r="AP439" s="47">
        <v>7.0999999999999994E-2</v>
      </c>
      <c r="AQ439" s="1">
        <v>0.42299999999999999</v>
      </c>
      <c r="AU439" s="5"/>
      <c r="AW439" s="5"/>
    </row>
    <row r="440" spans="1:49" ht="13.15" customHeight="1" x14ac:dyDescent="0.2">
      <c r="A440" s="45">
        <f>SUBTOTAL(3,$B$18:B440)</f>
        <v>423</v>
      </c>
      <c r="B440" s="12">
        <v>696244300015</v>
      </c>
      <c r="C440" s="1" t="s">
        <v>92</v>
      </c>
      <c r="D440" s="1" t="s">
        <v>757</v>
      </c>
      <c r="E440" s="18">
        <v>3000</v>
      </c>
      <c r="F440" s="10"/>
      <c r="G440" s="162">
        <v>178.81</v>
      </c>
      <c r="H440" s="5">
        <f t="shared" si="126"/>
        <v>0</v>
      </c>
      <c r="I440" s="102">
        <f t="shared" si="127"/>
        <v>202.05529999999999</v>
      </c>
      <c r="J440" s="85">
        <f t="shared" si="128"/>
        <v>0</v>
      </c>
      <c r="K440" s="58">
        <v>15</v>
      </c>
      <c r="L440" s="4" t="s">
        <v>1</v>
      </c>
      <c r="M440" s="8">
        <f>S440+P440</f>
        <v>18.649999999999999</v>
      </c>
      <c r="N440" s="9">
        <v>17.490000000000002</v>
      </c>
      <c r="O440" s="2">
        <v>0.57399999999999995</v>
      </c>
      <c r="P440" s="2">
        <v>1.43</v>
      </c>
      <c r="Q440" s="2">
        <v>0</v>
      </c>
      <c r="R440" s="2">
        <v>0</v>
      </c>
      <c r="S440" s="126">
        <f t="shared" si="129"/>
        <v>17.22</v>
      </c>
      <c r="T440" s="7" t="s">
        <v>78</v>
      </c>
      <c r="U440" s="1"/>
      <c r="W440" s="31">
        <v>36</v>
      </c>
      <c r="Y440" s="1" t="s">
        <v>329</v>
      </c>
      <c r="Z440" s="4" t="s">
        <v>430</v>
      </c>
      <c r="AA440" s="4" t="s">
        <v>436</v>
      </c>
      <c r="AB440" s="34" t="s">
        <v>454</v>
      </c>
      <c r="AC440" s="7" t="s">
        <v>577</v>
      </c>
      <c r="AD440" s="1">
        <v>11.25</v>
      </c>
      <c r="AE440" s="1">
        <v>11.25</v>
      </c>
      <c r="AF440" s="1">
        <v>7.5</v>
      </c>
      <c r="AJ440" s="1">
        <v>47</v>
      </c>
      <c r="AK440" s="1">
        <v>36</v>
      </c>
      <c r="AM440" s="50">
        <f t="shared" si="130"/>
        <v>671.4</v>
      </c>
      <c r="AN440" s="46">
        <v>0.96499999999999997</v>
      </c>
      <c r="AO440" s="1">
        <v>0.154</v>
      </c>
      <c r="AP440" s="47">
        <v>7.0999999999999994E-2</v>
      </c>
      <c r="AQ440" s="1">
        <v>0.42299999999999999</v>
      </c>
      <c r="AU440" s="5"/>
      <c r="AW440" s="5"/>
    </row>
    <row r="441" spans="1:49" ht="14.45" customHeight="1" x14ac:dyDescent="0.2">
      <c r="A441" s="45">
        <f>SUBTOTAL(3,$B$18:B441)</f>
        <v>424</v>
      </c>
      <c r="B441" s="12">
        <v>696244300091</v>
      </c>
      <c r="C441" s="1" t="s">
        <v>91</v>
      </c>
      <c r="D441" s="1" t="s">
        <v>758</v>
      </c>
      <c r="E441" s="18">
        <v>100</v>
      </c>
      <c r="F441" s="10"/>
      <c r="G441" s="162">
        <v>8.69</v>
      </c>
      <c r="H441" s="5">
        <f t="shared" si="126"/>
        <v>0</v>
      </c>
      <c r="I441" s="102">
        <f t="shared" si="127"/>
        <v>9.8196999999999992</v>
      </c>
      <c r="J441" s="85">
        <f t="shared" si="128"/>
        <v>0</v>
      </c>
      <c r="K441" s="58">
        <v>15</v>
      </c>
      <c r="L441" s="4" t="s">
        <v>1</v>
      </c>
      <c r="M441" s="8">
        <f>(S441+P441)+(Q441/6)</f>
        <v>0.7</v>
      </c>
      <c r="N441" s="9">
        <v>0.58300000000000007</v>
      </c>
      <c r="O441" s="2">
        <v>0.57399999999999995</v>
      </c>
      <c r="P441" s="2">
        <v>7.8E-2</v>
      </c>
      <c r="Q441" s="2">
        <v>0.22800000000000001</v>
      </c>
      <c r="R441" s="2">
        <v>0.01</v>
      </c>
      <c r="S441" s="126">
        <f t="shared" si="129"/>
        <v>0.58399999999999996</v>
      </c>
      <c r="T441" s="7" t="s">
        <v>67</v>
      </c>
      <c r="U441" s="1">
        <v>6</v>
      </c>
      <c r="V441" s="7" t="s">
        <v>341</v>
      </c>
      <c r="W441" s="31">
        <v>864</v>
      </c>
      <c r="X441" s="31">
        <f>W441/U441</f>
        <v>144</v>
      </c>
      <c r="Y441" s="1" t="s">
        <v>332</v>
      </c>
      <c r="Z441" s="4" t="s">
        <v>430</v>
      </c>
      <c r="AA441" s="4" t="s">
        <v>436</v>
      </c>
      <c r="AB441" s="34" t="s">
        <v>454</v>
      </c>
      <c r="AC441" s="7" t="s">
        <v>577</v>
      </c>
      <c r="AD441" s="1">
        <v>1.5</v>
      </c>
      <c r="AE441" s="1">
        <v>3.5</v>
      </c>
      <c r="AF441" s="1">
        <v>4.75</v>
      </c>
      <c r="AG441" s="1">
        <v>7.375</v>
      </c>
      <c r="AH441" s="1">
        <v>5.375</v>
      </c>
      <c r="AI441" s="1">
        <v>5.375</v>
      </c>
      <c r="AJ441" s="1">
        <v>47</v>
      </c>
      <c r="AK441" s="1">
        <v>36</v>
      </c>
      <c r="AM441" s="50">
        <f t="shared" si="130"/>
        <v>604.79999999999995</v>
      </c>
      <c r="AN441" s="46">
        <v>0.96499999999999997</v>
      </c>
      <c r="AO441" s="1">
        <v>0.154</v>
      </c>
      <c r="AP441" s="47">
        <v>7.0999999999999994E-2</v>
      </c>
      <c r="AQ441" s="1">
        <v>0.42299999999999999</v>
      </c>
      <c r="AU441" s="5"/>
      <c r="AW441" s="5"/>
    </row>
    <row r="442" spans="1:49" ht="13.15" customHeight="1" x14ac:dyDescent="0.2">
      <c r="A442" s="45">
        <f>SUBTOTAL(3,$B$18:B442)</f>
        <v>425</v>
      </c>
      <c r="B442" s="12">
        <v>696244300053</v>
      </c>
      <c r="C442" s="1" t="s">
        <v>90</v>
      </c>
      <c r="D442" s="1" t="s">
        <v>1085</v>
      </c>
      <c r="E442" s="18">
        <v>650</v>
      </c>
      <c r="F442" s="10"/>
      <c r="G442" s="162">
        <v>49.92</v>
      </c>
      <c r="H442" s="5">
        <f t="shared" si="126"/>
        <v>0</v>
      </c>
      <c r="I442" s="102">
        <f t="shared" si="127"/>
        <v>56.409600000000005</v>
      </c>
      <c r="J442" s="85">
        <f t="shared" si="128"/>
        <v>0</v>
      </c>
      <c r="K442" s="58">
        <v>15</v>
      </c>
      <c r="L442" s="4" t="s">
        <v>1</v>
      </c>
      <c r="M442" s="8">
        <f>S442+P442</f>
        <v>4.004999999999999</v>
      </c>
      <c r="N442" s="9">
        <v>3.7895000000000003</v>
      </c>
      <c r="O442" s="2">
        <v>0.57399999999999995</v>
      </c>
      <c r="P442" s="2">
        <v>0.26400000000000001</v>
      </c>
      <c r="Q442" s="2">
        <v>0.4</v>
      </c>
      <c r="R442" s="2">
        <v>0.01</v>
      </c>
      <c r="S442" s="126">
        <f t="shared" si="129"/>
        <v>3.7409999999999992</v>
      </c>
      <c r="T442" s="7" t="s">
        <v>70</v>
      </c>
      <c r="U442" s="1">
        <v>2</v>
      </c>
      <c r="V442" s="7" t="s">
        <v>342</v>
      </c>
      <c r="W442" s="31">
        <v>140</v>
      </c>
      <c r="X442" s="31">
        <f>W442/U442</f>
        <v>70</v>
      </c>
      <c r="Y442" s="1" t="s">
        <v>1005</v>
      </c>
      <c r="Z442" s="4" t="s">
        <v>430</v>
      </c>
      <c r="AA442" s="4" t="s">
        <v>436</v>
      </c>
      <c r="AB442" s="34" t="s">
        <v>454</v>
      </c>
      <c r="AC442" s="7" t="s">
        <v>577</v>
      </c>
      <c r="AD442" s="1">
        <v>7</v>
      </c>
      <c r="AE442" s="1">
        <v>6</v>
      </c>
      <c r="AF442" s="1">
        <v>3.5</v>
      </c>
      <c r="AG442" s="1">
        <v>12.5</v>
      </c>
      <c r="AH442" s="1">
        <v>7.5</v>
      </c>
      <c r="AI442" s="1">
        <v>4.375</v>
      </c>
      <c r="AJ442" s="1">
        <v>47</v>
      </c>
      <c r="AK442" s="1">
        <v>36</v>
      </c>
      <c r="AM442" s="50">
        <f t="shared" si="130"/>
        <v>560.69999999999982</v>
      </c>
      <c r="AN442" s="46">
        <v>0.96499999999999997</v>
      </c>
      <c r="AO442" s="1">
        <v>0.154</v>
      </c>
      <c r="AP442" s="47">
        <v>7.0999999999999994E-2</v>
      </c>
      <c r="AQ442" s="1">
        <v>0.42299999999999999</v>
      </c>
      <c r="AU442" s="5"/>
      <c r="AW442" s="5"/>
    </row>
    <row r="443" spans="1:49" ht="13.15" customHeight="1" x14ac:dyDescent="0.2">
      <c r="A443" s="45">
        <f>SUBTOTAL(3,$B$18:B443)</f>
        <v>426</v>
      </c>
      <c r="B443" s="12">
        <v>696244300251</v>
      </c>
      <c r="C443" s="1" t="s">
        <v>400</v>
      </c>
      <c r="D443" s="1" t="s">
        <v>759</v>
      </c>
      <c r="E443" s="18">
        <v>2000</v>
      </c>
      <c r="F443" s="10"/>
      <c r="G443" s="162">
        <v>160.56</v>
      </c>
      <c r="H443" s="5">
        <f t="shared" si="126"/>
        <v>0</v>
      </c>
      <c r="I443" s="102">
        <f t="shared" si="127"/>
        <v>181.43280000000001</v>
      </c>
      <c r="J443" s="85">
        <f t="shared" si="128"/>
        <v>0</v>
      </c>
      <c r="K443" s="58">
        <v>15</v>
      </c>
      <c r="L443" s="4" t="s">
        <v>1</v>
      </c>
      <c r="M443" s="8">
        <f>S443+P443</f>
        <v>14.430000000000001</v>
      </c>
      <c r="N443" s="9">
        <v>0</v>
      </c>
      <c r="O443" s="2">
        <v>0.65</v>
      </c>
      <c r="P443" s="2">
        <v>1.43</v>
      </c>
      <c r="Q443" s="2">
        <v>0</v>
      </c>
      <c r="R443" s="2">
        <v>0</v>
      </c>
      <c r="S443" s="126">
        <f t="shared" si="129"/>
        <v>13.000000000000002</v>
      </c>
      <c r="T443" s="7" t="s">
        <v>78</v>
      </c>
      <c r="U443" s="1"/>
      <c r="W443" s="31">
        <v>36</v>
      </c>
      <c r="Y443" s="1" t="s">
        <v>329</v>
      </c>
      <c r="Z443" s="4" t="s">
        <v>430</v>
      </c>
      <c r="AA443" s="4" t="s">
        <v>436</v>
      </c>
      <c r="AB443" s="34" t="s">
        <v>474</v>
      </c>
      <c r="AC443" s="7" t="s">
        <v>577</v>
      </c>
      <c r="AD443" s="1">
        <v>11.25</v>
      </c>
      <c r="AE443" s="1">
        <v>11.25</v>
      </c>
      <c r="AF443" s="1">
        <v>7.5</v>
      </c>
      <c r="AJ443" s="1">
        <v>47</v>
      </c>
      <c r="AK443" s="1">
        <v>36</v>
      </c>
      <c r="AM443" s="50">
        <f t="shared" si="130"/>
        <v>519.48</v>
      </c>
      <c r="AN443" s="46">
        <v>1.1299999999999999</v>
      </c>
      <c r="AO443" s="1">
        <v>0.154</v>
      </c>
      <c r="AP443" s="47">
        <v>7.0999999999999994E-2</v>
      </c>
      <c r="AQ443" s="1">
        <v>0.42299999999999999</v>
      </c>
      <c r="AU443" s="5"/>
      <c r="AW443" s="5"/>
    </row>
    <row r="444" spans="1:49" ht="14.45" customHeight="1" x14ac:dyDescent="0.2">
      <c r="A444" s="45">
        <f>SUBTOTAL(3,$B$18:B444)</f>
        <v>427</v>
      </c>
      <c r="B444" s="12">
        <v>696244300275</v>
      </c>
      <c r="C444" s="1" t="s">
        <v>401</v>
      </c>
      <c r="D444" s="1" t="s">
        <v>760</v>
      </c>
      <c r="E444" s="18">
        <v>100</v>
      </c>
      <c r="F444" s="10"/>
      <c r="G444" s="162">
        <v>11.24</v>
      </c>
      <c r="H444" s="5">
        <f t="shared" si="126"/>
        <v>0</v>
      </c>
      <c r="I444" s="102">
        <f t="shared" si="127"/>
        <v>12.7012</v>
      </c>
      <c r="J444" s="85">
        <f t="shared" si="128"/>
        <v>0</v>
      </c>
      <c r="K444" s="58">
        <v>15</v>
      </c>
      <c r="L444" s="4" t="s">
        <v>1</v>
      </c>
      <c r="M444" s="8">
        <f>(S444+P444)+(Q444/6)</f>
        <v>0.79366666666666663</v>
      </c>
      <c r="N444" s="9">
        <v>0</v>
      </c>
      <c r="O444" s="2">
        <v>0.65</v>
      </c>
      <c r="P444" s="2">
        <v>8.5999999999999993E-2</v>
      </c>
      <c r="Q444" s="2">
        <v>0.28599999999999998</v>
      </c>
      <c r="R444" s="2">
        <v>0.01</v>
      </c>
      <c r="S444" s="126">
        <f t="shared" si="129"/>
        <v>0.66</v>
      </c>
      <c r="T444" s="7" t="s">
        <v>81</v>
      </c>
      <c r="U444" s="1">
        <v>6</v>
      </c>
      <c r="V444" s="7" t="s">
        <v>340</v>
      </c>
      <c r="W444" s="31">
        <v>648</v>
      </c>
      <c r="X444" s="31">
        <f>W444/U444</f>
        <v>108</v>
      </c>
      <c r="Y444" s="1" t="s">
        <v>333</v>
      </c>
      <c r="Z444" s="4" t="s">
        <v>430</v>
      </c>
      <c r="AA444" s="4" t="s">
        <v>436</v>
      </c>
      <c r="AB444" s="34" t="s">
        <v>474</v>
      </c>
      <c r="AC444" s="7" t="s">
        <v>577</v>
      </c>
      <c r="AD444" s="1">
        <v>2.5</v>
      </c>
      <c r="AE444" s="1">
        <v>3.5</v>
      </c>
      <c r="AF444" s="1">
        <v>4.75</v>
      </c>
      <c r="AG444" s="1">
        <v>7.375</v>
      </c>
      <c r="AH444" s="1">
        <v>5.375</v>
      </c>
      <c r="AI444" s="1">
        <v>7.5</v>
      </c>
      <c r="AJ444" s="1">
        <v>47</v>
      </c>
      <c r="AK444" s="1">
        <v>36</v>
      </c>
      <c r="AM444" s="50">
        <f t="shared" si="130"/>
        <v>514.29599999999994</v>
      </c>
      <c r="AN444" s="46">
        <v>1.1299999999999999</v>
      </c>
      <c r="AO444" s="1">
        <v>0.154</v>
      </c>
      <c r="AP444" s="47">
        <v>7.0999999999999994E-2</v>
      </c>
      <c r="AQ444" s="1">
        <v>0.42299999999999999</v>
      </c>
      <c r="AU444" s="5"/>
      <c r="AW444" s="5"/>
    </row>
    <row r="445" spans="1:49" ht="13.15" customHeight="1" x14ac:dyDescent="0.2">
      <c r="A445" s="45">
        <f>SUBTOTAL(3,$B$18:B445)</f>
        <v>428</v>
      </c>
      <c r="B445" s="12">
        <v>696244300299</v>
      </c>
      <c r="C445" s="1" t="s">
        <v>402</v>
      </c>
      <c r="D445" s="1" t="s">
        <v>1086</v>
      </c>
      <c r="E445" s="18">
        <v>505</v>
      </c>
      <c r="F445" s="10"/>
      <c r="G445" s="162">
        <v>47.05</v>
      </c>
      <c r="H445" s="5">
        <f t="shared" si="126"/>
        <v>0</v>
      </c>
      <c r="I445" s="102">
        <f t="shared" si="127"/>
        <v>53.166499999999999</v>
      </c>
      <c r="J445" s="85">
        <f t="shared" si="128"/>
        <v>0</v>
      </c>
      <c r="K445" s="58">
        <v>15</v>
      </c>
      <c r="L445" s="4" t="s">
        <v>1</v>
      </c>
      <c r="M445" s="8">
        <f>S445+P445</f>
        <v>3.5564999999999998</v>
      </c>
      <c r="N445" s="9">
        <v>0</v>
      </c>
      <c r="O445" s="2">
        <v>0.65</v>
      </c>
      <c r="P445" s="2">
        <v>0.26400000000000001</v>
      </c>
      <c r="Q445" s="2">
        <v>0.4</v>
      </c>
      <c r="R445" s="2">
        <v>0.01</v>
      </c>
      <c r="S445" s="126">
        <f t="shared" si="129"/>
        <v>3.2925</v>
      </c>
      <c r="T445" s="7" t="s">
        <v>70</v>
      </c>
      <c r="U445" s="1">
        <v>2</v>
      </c>
      <c r="V445" s="7" t="s">
        <v>342</v>
      </c>
      <c r="W445" s="31">
        <v>140</v>
      </c>
      <c r="X445" s="31">
        <f>W445/U445</f>
        <v>70</v>
      </c>
      <c r="Y445" s="1" t="s">
        <v>1005</v>
      </c>
      <c r="Z445" s="4" t="s">
        <v>430</v>
      </c>
      <c r="AA445" s="4" t="s">
        <v>436</v>
      </c>
      <c r="AB445" s="34" t="s">
        <v>474</v>
      </c>
      <c r="AC445" s="7" t="s">
        <v>577</v>
      </c>
      <c r="AD445" s="1">
        <v>7</v>
      </c>
      <c r="AE445" s="1">
        <v>6</v>
      </c>
      <c r="AF445" s="1">
        <v>3.5</v>
      </c>
      <c r="AG445" s="1">
        <v>12.5</v>
      </c>
      <c r="AH445" s="1">
        <v>7.5</v>
      </c>
      <c r="AI445" s="1">
        <v>4.375</v>
      </c>
      <c r="AJ445" s="1">
        <v>47</v>
      </c>
      <c r="AK445" s="1">
        <v>36</v>
      </c>
      <c r="AM445" s="50">
        <f t="shared" si="130"/>
        <v>497.90999999999997</v>
      </c>
      <c r="AN445" s="46">
        <v>1.1299999999999999</v>
      </c>
      <c r="AO445" s="1">
        <v>0.154</v>
      </c>
      <c r="AP445" s="47">
        <v>7.0999999999999994E-2</v>
      </c>
      <c r="AQ445" s="1">
        <v>0.42299999999999999</v>
      </c>
      <c r="AU445" s="5"/>
      <c r="AW445" s="5"/>
    </row>
    <row r="446" spans="1:49" ht="13.15" customHeight="1" x14ac:dyDescent="0.2">
      <c r="A446" s="45">
        <f>SUBTOTAL(3,$B$18:B446)</f>
        <v>429</v>
      </c>
      <c r="B446" s="12">
        <v>696244300312</v>
      </c>
      <c r="C446" s="1" t="s">
        <v>397</v>
      </c>
      <c r="D446" s="1" t="s">
        <v>761</v>
      </c>
      <c r="E446" s="18">
        <v>2000</v>
      </c>
      <c r="F446" s="10"/>
      <c r="G446" s="162">
        <v>168.9</v>
      </c>
      <c r="H446" s="5">
        <f t="shared" si="126"/>
        <v>0</v>
      </c>
      <c r="I446" s="102">
        <f t="shared" si="127"/>
        <v>190.857</v>
      </c>
      <c r="J446" s="85">
        <f t="shared" si="128"/>
        <v>0</v>
      </c>
      <c r="K446" s="58">
        <v>15</v>
      </c>
      <c r="L446" s="4" t="s">
        <v>1</v>
      </c>
      <c r="M446" s="8">
        <f>S446+P446</f>
        <v>15.429999999999998</v>
      </c>
      <c r="N446" s="9">
        <v>0</v>
      </c>
      <c r="O446" s="2">
        <v>0.7</v>
      </c>
      <c r="P446" s="2">
        <v>1.43</v>
      </c>
      <c r="Q446" s="2">
        <v>0</v>
      </c>
      <c r="R446" s="2">
        <v>0</v>
      </c>
      <c r="S446" s="126">
        <f t="shared" si="129"/>
        <v>13.999999999999998</v>
      </c>
      <c r="T446" s="7" t="s">
        <v>78</v>
      </c>
      <c r="U446" s="1"/>
      <c r="W446" s="31">
        <v>36</v>
      </c>
      <c r="Y446" s="1" t="s">
        <v>329</v>
      </c>
      <c r="Z446" s="4" t="s">
        <v>430</v>
      </c>
      <c r="AA446" s="4" t="s">
        <v>436</v>
      </c>
      <c r="AB446" s="34" t="s">
        <v>455</v>
      </c>
      <c r="AC446" s="7" t="s">
        <v>577</v>
      </c>
      <c r="AD446" s="1">
        <v>11.25</v>
      </c>
      <c r="AE446" s="1">
        <v>11.25</v>
      </c>
      <c r="AF446" s="1">
        <v>7.5</v>
      </c>
      <c r="AJ446" s="1">
        <v>47</v>
      </c>
      <c r="AK446" s="1">
        <v>36</v>
      </c>
      <c r="AM446" s="50">
        <f t="shared" si="130"/>
        <v>555.4799999999999</v>
      </c>
      <c r="AN446" s="46">
        <v>1.3069999999999999</v>
      </c>
      <c r="AO446" s="1">
        <v>0.154</v>
      </c>
      <c r="AP446" s="47">
        <v>7.0999999999999994E-2</v>
      </c>
      <c r="AQ446" s="1">
        <v>0.42299999999999999</v>
      </c>
      <c r="AU446" s="5"/>
      <c r="AW446" s="5"/>
    </row>
    <row r="447" spans="1:49" ht="14.45" customHeight="1" x14ac:dyDescent="0.2">
      <c r="A447" s="45">
        <f>SUBTOTAL(3,$B$18:B447)</f>
        <v>430</v>
      </c>
      <c r="B447" s="12">
        <v>696244300336</v>
      </c>
      <c r="C447" s="1" t="s">
        <v>398</v>
      </c>
      <c r="D447" s="1" t="s">
        <v>762</v>
      </c>
      <c r="E447" s="18">
        <v>100</v>
      </c>
      <c r="F447" s="10"/>
      <c r="G447" s="162">
        <v>11.75</v>
      </c>
      <c r="H447" s="5">
        <f t="shared" si="126"/>
        <v>0</v>
      </c>
      <c r="I447" s="102">
        <f t="shared" si="127"/>
        <v>13.2775</v>
      </c>
      <c r="J447" s="85">
        <f t="shared" si="128"/>
        <v>0</v>
      </c>
      <c r="K447" s="58">
        <v>15</v>
      </c>
      <c r="L447" s="4" t="s">
        <v>1</v>
      </c>
      <c r="M447" s="8">
        <f>(S447+P447)+(Q447/6)</f>
        <v>0.84366666666666656</v>
      </c>
      <c r="N447" s="9">
        <v>0</v>
      </c>
      <c r="O447" s="2">
        <v>0.7</v>
      </c>
      <c r="P447" s="2">
        <v>8.5999999999999993E-2</v>
      </c>
      <c r="Q447" s="2">
        <v>0.28599999999999998</v>
      </c>
      <c r="R447" s="2">
        <v>0.01</v>
      </c>
      <c r="S447" s="126">
        <f t="shared" si="129"/>
        <v>0.71</v>
      </c>
      <c r="T447" s="7" t="s">
        <v>81</v>
      </c>
      <c r="U447" s="1">
        <v>6</v>
      </c>
      <c r="V447" s="7" t="s">
        <v>340</v>
      </c>
      <c r="W447" s="31">
        <v>648</v>
      </c>
      <c r="X447" s="31">
        <f>W447/U447</f>
        <v>108</v>
      </c>
      <c r="Y447" s="1" t="s">
        <v>333</v>
      </c>
      <c r="Z447" s="4" t="s">
        <v>430</v>
      </c>
      <c r="AA447" s="4" t="s">
        <v>436</v>
      </c>
      <c r="AB447" s="34" t="s">
        <v>455</v>
      </c>
      <c r="AC447" s="7" t="s">
        <v>577</v>
      </c>
      <c r="AD447" s="1">
        <v>2.5</v>
      </c>
      <c r="AE447" s="1">
        <v>3.5</v>
      </c>
      <c r="AF447" s="1">
        <v>4.75</v>
      </c>
      <c r="AG447" s="1">
        <v>7.375</v>
      </c>
      <c r="AH447" s="1">
        <v>5.375</v>
      </c>
      <c r="AI447" s="1">
        <v>7.5</v>
      </c>
      <c r="AJ447" s="1">
        <v>47</v>
      </c>
      <c r="AK447" s="1">
        <v>36</v>
      </c>
      <c r="AM447" s="50">
        <f t="shared" si="130"/>
        <v>546.69599999999991</v>
      </c>
      <c r="AN447" s="46">
        <v>1.3069999999999999</v>
      </c>
      <c r="AO447" s="1">
        <v>0.154</v>
      </c>
      <c r="AP447" s="47">
        <v>7.0999999999999994E-2</v>
      </c>
      <c r="AQ447" s="1">
        <v>0.42299999999999999</v>
      </c>
      <c r="AU447" s="5"/>
      <c r="AW447" s="5"/>
    </row>
    <row r="448" spans="1:49" ht="13.15" customHeight="1" x14ac:dyDescent="0.2">
      <c r="A448" s="45">
        <f>SUBTOTAL(3,$B$18:B448)</f>
        <v>431</v>
      </c>
      <c r="B448" s="12">
        <v>696244300350</v>
      </c>
      <c r="C448" s="1" t="s">
        <v>399</v>
      </c>
      <c r="D448" s="1" t="s">
        <v>1087</v>
      </c>
      <c r="E448" s="18">
        <v>480</v>
      </c>
      <c r="F448" s="10"/>
      <c r="G448" s="162">
        <v>47.56</v>
      </c>
      <c r="H448" s="5">
        <f t="shared" si="126"/>
        <v>0</v>
      </c>
      <c r="I448" s="102">
        <f t="shared" si="127"/>
        <v>53.742800000000003</v>
      </c>
      <c r="J448" s="85">
        <f t="shared" si="128"/>
        <v>0</v>
      </c>
      <c r="K448" s="58">
        <v>15</v>
      </c>
      <c r="L448" s="4" t="s">
        <v>1</v>
      </c>
      <c r="M448" s="8">
        <f>S448+P448</f>
        <v>3.6339999999999995</v>
      </c>
      <c r="N448" s="9">
        <v>0</v>
      </c>
      <c r="O448" s="2">
        <v>0.7</v>
      </c>
      <c r="P448" s="2">
        <v>0.26400000000000001</v>
      </c>
      <c r="Q448" s="2">
        <v>0.4</v>
      </c>
      <c r="R448" s="2">
        <v>0.01</v>
      </c>
      <c r="S448" s="126">
        <f t="shared" si="129"/>
        <v>3.3699999999999992</v>
      </c>
      <c r="T448" s="7" t="s">
        <v>70</v>
      </c>
      <c r="U448" s="1">
        <v>2</v>
      </c>
      <c r="V448" s="7" t="s">
        <v>342</v>
      </c>
      <c r="W448" s="31">
        <v>140</v>
      </c>
      <c r="X448" s="31">
        <f>W448/U448</f>
        <v>70</v>
      </c>
      <c r="Y448" s="1" t="s">
        <v>1005</v>
      </c>
      <c r="Z448" s="4" t="s">
        <v>430</v>
      </c>
      <c r="AA448" s="4" t="s">
        <v>436</v>
      </c>
      <c r="AB448" s="34" t="s">
        <v>455</v>
      </c>
      <c r="AC448" s="7" t="s">
        <v>577</v>
      </c>
      <c r="AD448" s="1">
        <v>7</v>
      </c>
      <c r="AE448" s="1">
        <v>6</v>
      </c>
      <c r="AF448" s="1">
        <v>3.5</v>
      </c>
      <c r="AG448" s="1">
        <v>12.5</v>
      </c>
      <c r="AH448" s="1">
        <v>7.5</v>
      </c>
      <c r="AI448" s="1">
        <v>4.375</v>
      </c>
      <c r="AJ448" s="1">
        <v>47</v>
      </c>
      <c r="AK448" s="1">
        <v>36</v>
      </c>
      <c r="AM448" s="50">
        <f t="shared" si="130"/>
        <v>508.75999999999993</v>
      </c>
      <c r="AN448" s="46">
        <v>1.3069999999999999</v>
      </c>
      <c r="AO448" s="1">
        <v>0.154</v>
      </c>
      <c r="AP448" s="47">
        <v>7.0999999999999994E-2</v>
      </c>
      <c r="AQ448" s="1">
        <v>0.42299999999999999</v>
      </c>
      <c r="AU448" s="5"/>
      <c r="AW448" s="5"/>
    </row>
    <row r="449" spans="1:49" ht="13.15" customHeight="1" x14ac:dyDescent="0.2">
      <c r="A449" s="45">
        <f>SUBTOTAL(3,$B$18:B449)</f>
        <v>432</v>
      </c>
      <c r="B449" s="12">
        <v>696244300022</v>
      </c>
      <c r="C449" s="1" t="s">
        <v>89</v>
      </c>
      <c r="D449" s="1" t="s">
        <v>763</v>
      </c>
      <c r="E449" s="18">
        <v>1500</v>
      </c>
      <c r="F449" s="10"/>
      <c r="G449" s="162">
        <v>138.96</v>
      </c>
      <c r="H449" s="5">
        <f t="shared" si="126"/>
        <v>0</v>
      </c>
      <c r="I449" s="102">
        <f t="shared" si="127"/>
        <v>157.0248</v>
      </c>
      <c r="J449" s="85">
        <f t="shared" si="128"/>
        <v>0</v>
      </c>
      <c r="K449" s="58">
        <v>15</v>
      </c>
      <c r="L449" s="4" t="s">
        <v>1</v>
      </c>
      <c r="M449" s="8">
        <f>S449+P449</f>
        <v>14.690000000000001</v>
      </c>
      <c r="N449" s="9">
        <v>13.200000000000001</v>
      </c>
      <c r="O449" s="2">
        <v>0.88400000000000001</v>
      </c>
      <c r="P449" s="2">
        <v>1.43</v>
      </c>
      <c r="Q449" s="2">
        <v>0</v>
      </c>
      <c r="R449" s="2">
        <v>0</v>
      </c>
      <c r="S449" s="126">
        <f t="shared" si="129"/>
        <v>13.260000000000002</v>
      </c>
      <c r="T449" s="7" t="s">
        <v>78</v>
      </c>
      <c r="U449" s="1"/>
      <c r="W449" s="31">
        <v>36</v>
      </c>
      <c r="Y449" s="1" t="s">
        <v>329</v>
      </c>
      <c r="Z449" s="4" t="s">
        <v>430</v>
      </c>
      <c r="AA449" s="4" t="s">
        <v>436</v>
      </c>
      <c r="AB449" s="34" t="s">
        <v>498</v>
      </c>
      <c r="AC449" s="7" t="s">
        <v>577</v>
      </c>
      <c r="AD449" s="1">
        <v>11.25</v>
      </c>
      <c r="AE449" s="1">
        <v>11.25</v>
      </c>
      <c r="AF449" s="1">
        <v>7.5</v>
      </c>
      <c r="AJ449" s="1">
        <v>47</v>
      </c>
      <c r="AK449" s="1">
        <v>36</v>
      </c>
      <c r="AM449" s="50">
        <f t="shared" si="130"/>
        <v>528.84</v>
      </c>
      <c r="AN449" s="46">
        <v>1.6140000000000001</v>
      </c>
      <c r="AO449" s="1">
        <v>0.154</v>
      </c>
      <c r="AP449" s="47">
        <v>7.0999999999999994E-2</v>
      </c>
      <c r="AQ449" s="1">
        <v>0.42299999999999999</v>
      </c>
      <c r="AU449" s="5"/>
      <c r="AW449" s="5"/>
    </row>
    <row r="450" spans="1:49" ht="14.45" customHeight="1" x14ac:dyDescent="0.2">
      <c r="A450" s="45">
        <f>SUBTOTAL(3,$B$18:B450)</f>
        <v>433</v>
      </c>
      <c r="B450" s="12">
        <v>696244300107</v>
      </c>
      <c r="C450" s="1" t="s">
        <v>88</v>
      </c>
      <c r="D450" s="1" t="s">
        <v>764</v>
      </c>
      <c r="E450" s="18">
        <v>100</v>
      </c>
      <c r="F450" s="10"/>
      <c r="G450" s="162">
        <v>13.64</v>
      </c>
      <c r="H450" s="5">
        <f t="shared" si="126"/>
        <v>0</v>
      </c>
      <c r="I450" s="102">
        <f t="shared" si="127"/>
        <v>15.4132</v>
      </c>
      <c r="J450" s="85">
        <f t="shared" si="128"/>
        <v>0</v>
      </c>
      <c r="K450" s="58">
        <v>15</v>
      </c>
      <c r="L450" s="4" t="s">
        <v>1</v>
      </c>
      <c r="M450" s="8">
        <f>(S450+P450)+(Q450/6)</f>
        <v>1.0276666666666667</v>
      </c>
      <c r="N450" s="9">
        <v>0.88000000000000012</v>
      </c>
      <c r="O450" s="2">
        <v>0.88400000000000001</v>
      </c>
      <c r="P450" s="2">
        <v>8.5999999999999993E-2</v>
      </c>
      <c r="Q450" s="2">
        <v>0.28599999999999998</v>
      </c>
      <c r="R450" s="2">
        <v>0.01</v>
      </c>
      <c r="S450" s="126">
        <f t="shared" si="129"/>
        <v>0.89400000000000013</v>
      </c>
      <c r="T450" s="7" t="s">
        <v>81</v>
      </c>
      <c r="U450" s="1">
        <v>6</v>
      </c>
      <c r="V450" s="7" t="s">
        <v>340</v>
      </c>
      <c r="W450" s="31">
        <v>648</v>
      </c>
      <c r="X450" s="31">
        <f>W450/U450</f>
        <v>108</v>
      </c>
      <c r="Y450" s="1" t="s">
        <v>333</v>
      </c>
      <c r="Z450" s="4" t="s">
        <v>430</v>
      </c>
      <c r="AA450" s="4" t="s">
        <v>436</v>
      </c>
      <c r="AB450" s="34" t="s">
        <v>498</v>
      </c>
      <c r="AC450" s="7" t="s">
        <v>577</v>
      </c>
      <c r="AD450" s="1">
        <v>2.5</v>
      </c>
      <c r="AE450" s="1">
        <v>3.5</v>
      </c>
      <c r="AF450" s="1">
        <v>4.75</v>
      </c>
      <c r="AG450" s="1">
        <v>7.375</v>
      </c>
      <c r="AH450" s="1">
        <v>5.375</v>
      </c>
      <c r="AI450" s="1">
        <v>7.5</v>
      </c>
      <c r="AJ450" s="1">
        <v>47</v>
      </c>
      <c r="AK450" s="1">
        <v>36</v>
      </c>
      <c r="AM450" s="50">
        <f t="shared" si="130"/>
        <v>665.928</v>
      </c>
      <c r="AN450" s="46">
        <v>1.6140000000000001</v>
      </c>
      <c r="AO450" s="1">
        <v>0.154</v>
      </c>
      <c r="AP450" s="47">
        <v>7.0999999999999994E-2</v>
      </c>
      <c r="AQ450" s="1">
        <v>0.42299999999999999</v>
      </c>
      <c r="AU450" s="5"/>
      <c r="AW450" s="5"/>
    </row>
    <row r="451" spans="1:49" ht="12.75" x14ac:dyDescent="0.2">
      <c r="A451" s="45">
        <f>SUBTOTAL(3,$B$18:B451)</f>
        <v>434</v>
      </c>
      <c r="B451" s="12">
        <v>696244300060</v>
      </c>
      <c r="C451" s="1" t="s">
        <v>87</v>
      </c>
      <c r="D451" s="1" t="s">
        <v>1088</v>
      </c>
      <c r="E451" s="18">
        <v>435</v>
      </c>
      <c r="F451" s="10"/>
      <c r="G451" s="162">
        <v>49.92</v>
      </c>
      <c r="H451" s="5">
        <f t="shared" si="126"/>
        <v>0</v>
      </c>
      <c r="I451" s="102">
        <f t="shared" si="127"/>
        <v>56.409600000000005</v>
      </c>
      <c r="J451" s="85">
        <f t="shared" si="128"/>
        <v>0</v>
      </c>
      <c r="K451" s="58">
        <v>15</v>
      </c>
      <c r="L451" s="4" t="s">
        <v>1</v>
      </c>
      <c r="M451" s="8">
        <f>S451+P451</f>
        <v>4.1193999999999997</v>
      </c>
      <c r="N451" s="9">
        <v>3.8280000000000003</v>
      </c>
      <c r="O451" s="2">
        <v>0.88400000000000001</v>
      </c>
      <c r="P451" s="2">
        <v>0.26400000000000001</v>
      </c>
      <c r="Q451" s="2">
        <v>0.4</v>
      </c>
      <c r="R451" s="2">
        <v>0.01</v>
      </c>
      <c r="S451" s="126">
        <f t="shared" si="129"/>
        <v>3.8553999999999999</v>
      </c>
      <c r="T451" s="7" t="s">
        <v>70</v>
      </c>
      <c r="U451" s="1">
        <v>2</v>
      </c>
      <c r="V451" s="7" t="s">
        <v>342</v>
      </c>
      <c r="W451" s="31">
        <v>140</v>
      </c>
      <c r="X451" s="31">
        <f>W451/U451</f>
        <v>70</v>
      </c>
      <c r="Y451" s="1" t="s">
        <v>1005</v>
      </c>
      <c r="Z451" s="4" t="s">
        <v>430</v>
      </c>
      <c r="AA451" s="4" t="s">
        <v>436</v>
      </c>
      <c r="AB451" s="34" t="s">
        <v>498</v>
      </c>
      <c r="AC451" s="7" t="s">
        <v>577</v>
      </c>
      <c r="AD451" s="1">
        <v>7</v>
      </c>
      <c r="AE451" s="1">
        <v>6</v>
      </c>
      <c r="AF451" s="1">
        <v>3.5</v>
      </c>
      <c r="AG451" s="1">
        <v>12.5</v>
      </c>
      <c r="AH451" s="1">
        <v>7.5</v>
      </c>
      <c r="AI451" s="1">
        <v>4.375</v>
      </c>
      <c r="AJ451" s="1">
        <v>47</v>
      </c>
      <c r="AK451" s="1">
        <v>36</v>
      </c>
      <c r="AM451" s="50">
        <f t="shared" si="130"/>
        <v>576.71600000000001</v>
      </c>
      <c r="AN451" s="46">
        <v>1.6140000000000001</v>
      </c>
      <c r="AO451" s="1">
        <v>0.154</v>
      </c>
      <c r="AP451" s="47">
        <v>7.0999999999999994E-2</v>
      </c>
      <c r="AQ451" s="1">
        <v>0.42299999999999999</v>
      </c>
      <c r="AU451" s="5"/>
      <c r="AW451" s="5"/>
    </row>
    <row r="452" spans="1:49" ht="13.15" customHeight="1" x14ac:dyDescent="0.2">
      <c r="A452" s="45">
        <f>SUBTOTAL(3,$B$18:B452)</f>
        <v>435</v>
      </c>
      <c r="B452" s="12">
        <v>696244300404</v>
      </c>
      <c r="C452" s="1" t="s">
        <v>86</v>
      </c>
      <c r="D452" s="1" t="s">
        <v>765</v>
      </c>
      <c r="E452" s="18">
        <v>1200</v>
      </c>
      <c r="F452" s="10"/>
      <c r="G452" s="162">
        <v>133.78</v>
      </c>
      <c r="H452" s="5">
        <f t="shared" si="126"/>
        <v>0</v>
      </c>
      <c r="I452" s="102">
        <f t="shared" si="127"/>
        <v>151.17140000000001</v>
      </c>
      <c r="J452" s="85">
        <f t="shared" si="128"/>
        <v>0</v>
      </c>
      <c r="K452" s="58">
        <v>15</v>
      </c>
      <c r="L452" s="4" t="s">
        <v>1</v>
      </c>
      <c r="M452" s="8">
        <f>S452+P452</f>
        <v>13.3988</v>
      </c>
      <c r="N452" s="9">
        <v>11.404800000000002</v>
      </c>
      <c r="O452" s="2">
        <v>0.99739999999999995</v>
      </c>
      <c r="P452" s="2">
        <v>1.43</v>
      </c>
      <c r="Q452" s="2">
        <v>0</v>
      </c>
      <c r="R452" s="2">
        <v>0</v>
      </c>
      <c r="S452" s="126">
        <f t="shared" si="129"/>
        <v>11.9688</v>
      </c>
      <c r="T452" s="7" t="s">
        <v>78</v>
      </c>
      <c r="U452" s="1"/>
      <c r="W452" s="31">
        <v>36</v>
      </c>
      <c r="Y452" s="1" t="s">
        <v>329</v>
      </c>
      <c r="Z452" s="4" t="s">
        <v>430</v>
      </c>
      <c r="AA452" s="4" t="s">
        <v>436</v>
      </c>
      <c r="AB452" s="34" t="s">
        <v>499</v>
      </c>
      <c r="AC452" s="7" t="s">
        <v>577</v>
      </c>
      <c r="AD452" s="1">
        <v>11.25</v>
      </c>
      <c r="AE452" s="1">
        <v>11.25</v>
      </c>
      <c r="AF452" s="1">
        <v>7.5</v>
      </c>
      <c r="AJ452" s="1">
        <v>47</v>
      </c>
      <c r="AK452" s="1">
        <v>36</v>
      </c>
      <c r="AM452" s="50">
        <f t="shared" si="130"/>
        <v>482.35679999999996</v>
      </c>
      <c r="AN452" s="46">
        <v>1.7709999999999999</v>
      </c>
      <c r="AO452" s="1">
        <v>0.154</v>
      </c>
      <c r="AP452" s="47">
        <v>7.0999999999999994E-2</v>
      </c>
      <c r="AQ452" s="1">
        <v>0.42299999999999999</v>
      </c>
      <c r="AU452" s="5"/>
      <c r="AW452" s="5"/>
    </row>
    <row r="453" spans="1:49" ht="14.45" customHeight="1" x14ac:dyDescent="0.2">
      <c r="A453" s="45">
        <f>SUBTOTAL(3,$B$18:B453)</f>
        <v>436</v>
      </c>
      <c r="B453" s="12">
        <v>696244300428</v>
      </c>
      <c r="C453" s="1" t="s">
        <v>85</v>
      </c>
      <c r="D453" s="1" t="s">
        <v>766</v>
      </c>
      <c r="E453" s="18">
        <v>100</v>
      </c>
      <c r="F453" s="10"/>
      <c r="G453" s="162">
        <v>14.94</v>
      </c>
      <c r="H453" s="5">
        <f t="shared" si="126"/>
        <v>0</v>
      </c>
      <c r="I453" s="102">
        <f t="shared" si="127"/>
        <v>16.882200000000001</v>
      </c>
      <c r="J453" s="85">
        <f t="shared" si="128"/>
        <v>0</v>
      </c>
      <c r="K453" s="58">
        <v>15</v>
      </c>
      <c r="L453" s="4" t="s">
        <v>1</v>
      </c>
      <c r="M453" s="8">
        <f>S453+P453</f>
        <v>1.0854000000000001</v>
      </c>
      <c r="N453" s="9">
        <v>0.95040000000000002</v>
      </c>
      <c r="O453" s="2">
        <v>0.99739999999999995</v>
      </c>
      <c r="P453" s="2">
        <v>7.8E-2</v>
      </c>
      <c r="Q453" s="2">
        <v>0.22800000000000001</v>
      </c>
      <c r="R453" s="2">
        <v>0.01</v>
      </c>
      <c r="S453" s="126">
        <f t="shared" si="129"/>
        <v>1.0074000000000001</v>
      </c>
      <c r="T453" s="7" t="s">
        <v>81</v>
      </c>
      <c r="U453" s="1">
        <v>6</v>
      </c>
      <c r="V453" s="7" t="s">
        <v>340</v>
      </c>
      <c r="W453" s="31">
        <v>648</v>
      </c>
      <c r="X453" s="31">
        <f>W453/U453</f>
        <v>108</v>
      </c>
      <c r="Y453" s="1" t="s">
        <v>333</v>
      </c>
      <c r="Z453" s="4" t="s">
        <v>430</v>
      </c>
      <c r="AA453" s="4" t="s">
        <v>436</v>
      </c>
      <c r="AB453" s="34" t="s">
        <v>499</v>
      </c>
      <c r="AC453" s="7" t="s">
        <v>577</v>
      </c>
      <c r="AD453" s="1">
        <v>2.5</v>
      </c>
      <c r="AE453" s="1">
        <v>3.5</v>
      </c>
      <c r="AF453" s="1">
        <v>4.75</v>
      </c>
      <c r="AG453" s="1">
        <v>7.375</v>
      </c>
      <c r="AH453" s="1">
        <v>5.375</v>
      </c>
      <c r="AI453" s="1">
        <v>7.5</v>
      </c>
      <c r="AJ453" s="1">
        <v>47</v>
      </c>
      <c r="AK453" s="1">
        <v>36</v>
      </c>
      <c r="AM453" s="50">
        <f t="shared" si="130"/>
        <v>703.33920000000012</v>
      </c>
      <c r="AN453" s="46">
        <v>1.7709999999999999</v>
      </c>
      <c r="AO453" s="1">
        <v>0.154</v>
      </c>
      <c r="AP453" s="47">
        <v>7.0999999999999994E-2</v>
      </c>
      <c r="AQ453" s="1">
        <v>0.42299999999999999</v>
      </c>
      <c r="AU453" s="5"/>
      <c r="AW453" s="5"/>
    </row>
    <row r="454" spans="1:49" ht="13.15" customHeight="1" x14ac:dyDescent="0.2">
      <c r="A454" s="45">
        <f>SUBTOTAL(3,$B$18:B454)</f>
        <v>437</v>
      </c>
      <c r="B454" s="12">
        <v>696244300442</v>
      </c>
      <c r="C454" s="1" t="s">
        <v>84</v>
      </c>
      <c r="D454" s="1" t="s">
        <v>1089</v>
      </c>
      <c r="E454" s="18">
        <v>385</v>
      </c>
      <c r="F454" s="10"/>
      <c r="G454" s="162">
        <v>49.92</v>
      </c>
      <c r="H454" s="5">
        <f t="shared" si="126"/>
        <v>0</v>
      </c>
      <c r="I454" s="102">
        <f t="shared" si="127"/>
        <v>56.409600000000005</v>
      </c>
      <c r="J454" s="85">
        <f t="shared" si="128"/>
        <v>0</v>
      </c>
      <c r="K454" s="58">
        <v>15</v>
      </c>
      <c r="L454" s="4" t="s">
        <v>1</v>
      </c>
      <c r="M454" s="8">
        <f>S454+P454</f>
        <v>4.1139900000000003</v>
      </c>
      <c r="N454" s="9">
        <v>3.6590400000000005</v>
      </c>
      <c r="O454" s="2">
        <v>0.99739999999999995</v>
      </c>
      <c r="P454" s="2">
        <v>0.26400000000000001</v>
      </c>
      <c r="Q454" s="2">
        <v>0.4</v>
      </c>
      <c r="R454" s="2">
        <v>0.01</v>
      </c>
      <c r="S454" s="126">
        <f t="shared" si="129"/>
        <v>3.84999</v>
      </c>
      <c r="T454" s="7" t="s">
        <v>70</v>
      </c>
      <c r="U454" s="1">
        <v>2</v>
      </c>
      <c r="V454" s="7" t="s">
        <v>342</v>
      </c>
      <c r="W454" s="31">
        <v>140</v>
      </c>
      <c r="X454" s="31">
        <f>W454/U454</f>
        <v>70</v>
      </c>
      <c r="Y454" s="1" t="s">
        <v>1005</v>
      </c>
      <c r="Z454" s="4" t="s">
        <v>430</v>
      </c>
      <c r="AA454" s="4" t="s">
        <v>436</v>
      </c>
      <c r="AB454" s="34" t="s">
        <v>499</v>
      </c>
      <c r="AC454" s="7" t="s">
        <v>577</v>
      </c>
      <c r="AD454" s="1">
        <v>7</v>
      </c>
      <c r="AE454" s="1">
        <v>6</v>
      </c>
      <c r="AF454" s="1">
        <v>3.5</v>
      </c>
      <c r="AG454" s="1">
        <v>12.5</v>
      </c>
      <c r="AH454" s="1">
        <v>7.5</v>
      </c>
      <c r="AI454" s="1">
        <v>4.375</v>
      </c>
      <c r="AJ454" s="1">
        <v>47</v>
      </c>
      <c r="AK454" s="1">
        <v>36</v>
      </c>
      <c r="AM454" s="50">
        <f t="shared" si="130"/>
        <v>575.95860000000005</v>
      </c>
      <c r="AN454" s="46">
        <v>1.7709999999999999</v>
      </c>
      <c r="AO454" s="1">
        <v>0.154</v>
      </c>
      <c r="AP454" s="47">
        <v>7.0999999999999994E-2</v>
      </c>
      <c r="AQ454" s="1">
        <v>0.42299999999999999</v>
      </c>
      <c r="AU454" s="5"/>
      <c r="AW454" s="5"/>
    </row>
    <row r="455" spans="1:49" ht="13.15" customHeight="1" x14ac:dyDescent="0.2">
      <c r="A455" s="45">
        <f>SUBTOTAL(3,$B$18:B455)</f>
        <v>438</v>
      </c>
      <c r="B455" s="12">
        <v>696244300497</v>
      </c>
      <c r="C455" s="1" t="s">
        <v>83</v>
      </c>
      <c r="D455" s="1" t="s">
        <v>767</v>
      </c>
      <c r="E455" s="18">
        <v>1000</v>
      </c>
      <c r="F455" s="10"/>
      <c r="G455" s="162">
        <v>119.57</v>
      </c>
      <c r="H455" s="5">
        <f t="shared" si="126"/>
        <v>0</v>
      </c>
      <c r="I455" s="102">
        <f t="shared" si="127"/>
        <v>135.11410000000001</v>
      </c>
      <c r="J455" s="85">
        <f t="shared" si="128"/>
        <v>0</v>
      </c>
      <c r="K455" s="58">
        <v>15</v>
      </c>
      <c r="L455" s="4" t="s">
        <v>1</v>
      </c>
      <c r="M455" s="8">
        <f>S455+P455</f>
        <v>11.93</v>
      </c>
      <c r="N455" s="9">
        <v>10.56</v>
      </c>
      <c r="O455" s="2">
        <v>1.05</v>
      </c>
      <c r="P455" s="2">
        <v>1.43</v>
      </c>
      <c r="Q455" s="2">
        <v>0</v>
      </c>
      <c r="R455" s="2">
        <v>0</v>
      </c>
      <c r="S455" s="126">
        <f t="shared" si="129"/>
        <v>10.5</v>
      </c>
      <c r="T455" s="7" t="s">
        <v>78</v>
      </c>
      <c r="U455" s="1"/>
      <c r="W455" s="31">
        <v>36</v>
      </c>
      <c r="Y455" s="1" t="s">
        <v>329</v>
      </c>
      <c r="Z455" s="4" t="s">
        <v>430</v>
      </c>
      <c r="AA455" s="4" t="s">
        <v>436</v>
      </c>
      <c r="AB455" s="34" t="s">
        <v>500</v>
      </c>
      <c r="AC455" s="7" t="s">
        <v>577</v>
      </c>
      <c r="AD455" s="1">
        <v>11.25</v>
      </c>
      <c r="AE455" s="1">
        <v>11.25</v>
      </c>
      <c r="AF455" s="1">
        <v>7.5</v>
      </c>
      <c r="AJ455" s="1">
        <v>47</v>
      </c>
      <c r="AK455" s="1">
        <v>36</v>
      </c>
      <c r="AM455" s="50">
        <f t="shared" si="130"/>
        <v>429.48</v>
      </c>
      <c r="AN455" s="46">
        <v>2.0270000000000001</v>
      </c>
      <c r="AO455" s="1">
        <v>0.154</v>
      </c>
      <c r="AP455" s="47">
        <v>7.0999999999999994E-2</v>
      </c>
      <c r="AQ455" s="1">
        <v>0.42299999999999999</v>
      </c>
      <c r="AU455" s="5"/>
      <c r="AW455" s="5"/>
    </row>
    <row r="456" spans="1:49" ht="13.15" customHeight="1" x14ac:dyDescent="0.2">
      <c r="A456" s="45">
        <f>SUBTOTAL(3,$B$18:B456)</f>
        <v>439</v>
      </c>
      <c r="B456" s="12">
        <v>696244300510</v>
      </c>
      <c r="C456" s="1" t="s">
        <v>82</v>
      </c>
      <c r="D456" s="1" t="s">
        <v>768</v>
      </c>
      <c r="E456" s="18">
        <v>100</v>
      </c>
      <c r="F456" s="10"/>
      <c r="G456" s="162">
        <v>16.64</v>
      </c>
      <c r="H456" s="5">
        <f t="shared" si="126"/>
        <v>0</v>
      </c>
      <c r="I456" s="102">
        <f t="shared" si="127"/>
        <v>18.8032</v>
      </c>
      <c r="J456" s="85">
        <f t="shared" si="128"/>
        <v>0</v>
      </c>
      <c r="K456" s="58">
        <v>15</v>
      </c>
      <c r="L456" s="4" t="s">
        <v>1</v>
      </c>
      <c r="M456" s="8">
        <f>(S456+P456)+(Q456/6)</f>
        <v>1.1936666666666669</v>
      </c>
      <c r="N456" s="9">
        <v>1.056</v>
      </c>
      <c r="O456" s="2">
        <v>1.05</v>
      </c>
      <c r="P456" s="2">
        <v>8.5999999999999993E-2</v>
      </c>
      <c r="Q456" s="2">
        <v>0.28599999999999998</v>
      </c>
      <c r="R456" s="2">
        <v>0.01</v>
      </c>
      <c r="S456" s="126">
        <f t="shared" si="129"/>
        <v>1.06</v>
      </c>
      <c r="T456" s="7" t="s">
        <v>81</v>
      </c>
      <c r="U456" s="1">
        <v>6</v>
      </c>
      <c r="V456" s="7" t="s">
        <v>340</v>
      </c>
      <c r="W456" s="31">
        <v>648</v>
      </c>
      <c r="X456" s="31">
        <f>W456/U456</f>
        <v>108</v>
      </c>
      <c r="Y456" s="1" t="s">
        <v>333</v>
      </c>
      <c r="Z456" s="4" t="s">
        <v>430</v>
      </c>
      <c r="AA456" s="4" t="s">
        <v>436</v>
      </c>
      <c r="AB456" s="34" t="s">
        <v>500</v>
      </c>
      <c r="AC456" s="7" t="s">
        <v>577</v>
      </c>
      <c r="AD456" s="1">
        <v>2.5</v>
      </c>
      <c r="AE456" s="1">
        <v>3.5</v>
      </c>
      <c r="AF456" s="1">
        <v>4.75</v>
      </c>
      <c r="AG456" s="1">
        <v>7.375</v>
      </c>
      <c r="AH456" s="1">
        <v>5.375</v>
      </c>
      <c r="AI456" s="1">
        <v>7.5</v>
      </c>
      <c r="AJ456" s="1">
        <v>47</v>
      </c>
      <c r="AK456" s="1">
        <v>36</v>
      </c>
      <c r="AM456" s="50">
        <f t="shared" si="130"/>
        <v>773.49600000000009</v>
      </c>
      <c r="AN456" s="46">
        <v>2.0270000000000001</v>
      </c>
      <c r="AO456" s="1">
        <v>0.154</v>
      </c>
      <c r="AP456" s="47">
        <v>7.0999999999999994E-2</v>
      </c>
      <c r="AQ456" s="1">
        <v>0.42299999999999999</v>
      </c>
      <c r="AU456" s="5"/>
      <c r="AW456" s="5"/>
    </row>
    <row r="457" spans="1:49" ht="14.45" customHeight="1" x14ac:dyDescent="0.2">
      <c r="A457" s="45">
        <f>SUBTOTAL(3,$B$18:B457)</f>
        <v>440</v>
      </c>
      <c r="B457" s="12">
        <v>696244300534</v>
      </c>
      <c r="C457" s="1" t="s">
        <v>80</v>
      </c>
      <c r="D457" s="1" t="s">
        <v>1090</v>
      </c>
      <c r="E457" s="18">
        <v>335</v>
      </c>
      <c r="F457" s="10"/>
      <c r="G457" s="162">
        <v>47.56</v>
      </c>
      <c r="H457" s="5">
        <f t="shared" si="126"/>
        <v>0</v>
      </c>
      <c r="I457" s="102">
        <f t="shared" si="127"/>
        <v>53.742800000000003</v>
      </c>
      <c r="J457" s="85">
        <f t="shared" si="128"/>
        <v>0</v>
      </c>
      <c r="K457" s="58">
        <v>15</v>
      </c>
      <c r="L457" s="4" t="s">
        <v>1</v>
      </c>
      <c r="M457" s="8">
        <f>S457+P457</f>
        <v>3.7915000000000001</v>
      </c>
      <c r="N457" s="9">
        <v>3.5375999999999999</v>
      </c>
      <c r="O457" s="2">
        <v>1.05</v>
      </c>
      <c r="P457" s="2">
        <v>0.26400000000000001</v>
      </c>
      <c r="Q457" s="2">
        <v>0.4</v>
      </c>
      <c r="R457" s="2">
        <v>0.01</v>
      </c>
      <c r="S457" s="126">
        <f t="shared" si="129"/>
        <v>3.5274999999999999</v>
      </c>
      <c r="T457" s="7" t="s">
        <v>70</v>
      </c>
      <c r="U457" s="1">
        <v>2</v>
      </c>
      <c r="V457" s="7" t="s">
        <v>342</v>
      </c>
      <c r="W457" s="31">
        <v>140</v>
      </c>
      <c r="X457" s="31">
        <f>W457/U457</f>
        <v>70</v>
      </c>
      <c r="Y457" s="1" t="s">
        <v>1005</v>
      </c>
      <c r="Z457" s="4" t="s">
        <v>430</v>
      </c>
      <c r="AA457" s="4" t="s">
        <v>436</v>
      </c>
      <c r="AB457" s="34" t="s">
        <v>500</v>
      </c>
      <c r="AC457" s="7" t="s">
        <v>577</v>
      </c>
      <c r="AD457" s="1">
        <v>7</v>
      </c>
      <c r="AE457" s="1">
        <v>6</v>
      </c>
      <c r="AF457" s="1">
        <v>3.5</v>
      </c>
      <c r="AG457" s="1">
        <v>12.5</v>
      </c>
      <c r="AH457" s="1">
        <v>7.5</v>
      </c>
      <c r="AI457" s="1">
        <v>4.375</v>
      </c>
      <c r="AJ457" s="1">
        <v>47</v>
      </c>
      <c r="AK457" s="1">
        <v>36</v>
      </c>
      <c r="AM457" s="50">
        <f t="shared" si="130"/>
        <v>530.81000000000006</v>
      </c>
      <c r="AN457" s="46">
        <v>2.0270000000000001</v>
      </c>
      <c r="AO457" s="1">
        <v>0.154</v>
      </c>
      <c r="AP457" s="47">
        <v>7.0999999999999994E-2</v>
      </c>
      <c r="AQ457" s="1">
        <v>0.42299999999999999</v>
      </c>
      <c r="AU457" s="5"/>
      <c r="AW457" s="5"/>
    </row>
    <row r="458" spans="1:49" ht="14.45" customHeight="1" x14ac:dyDescent="0.2">
      <c r="A458" s="45">
        <f>SUBTOTAL(3,$B$18:B458)</f>
        <v>441</v>
      </c>
      <c r="B458" s="12">
        <v>696244301579</v>
      </c>
      <c r="C458" s="1" t="s">
        <v>619</v>
      </c>
      <c r="D458" s="1" t="s">
        <v>769</v>
      </c>
      <c r="E458" s="18">
        <v>2500</v>
      </c>
      <c r="F458" s="10"/>
      <c r="G458" s="162">
        <v>294.77</v>
      </c>
      <c r="H458" s="5">
        <f t="shared" si="126"/>
        <v>0</v>
      </c>
      <c r="I458" s="102">
        <f t="shared" si="127"/>
        <v>333.09010000000001</v>
      </c>
      <c r="J458" s="85">
        <f t="shared" si="128"/>
        <v>0</v>
      </c>
      <c r="K458" s="58">
        <v>25</v>
      </c>
      <c r="L458" s="4" t="s">
        <v>1</v>
      </c>
      <c r="M458" s="8">
        <f>S458+P458</f>
        <v>23.582750000000001</v>
      </c>
      <c r="N458" s="9">
        <v>22.1</v>
      </c>
      <c r="O458" s="2">
        <v>0.88610999999999995</v>
      </c>
      <c r="P458" s="2">
        <v>1.43</v>
      </c>
      <c r="Q458" s="2">
        <v>0</v>
      </c>
      <c r="R458" s="2">
        <v>0</v>
      </c>
      <c r="S458" s="126">
        <f t="shared" si="129"/>
        <v>22.152750000000001</v>
      </c>
      <c r="T458" s="7" t="s">
        <v>78</v>
      </c>
      <c r="U458" s="1"/>
      <c r="W458" s="31">
        <v>36</v>
      </c>
      <c r="Y458" s="1" t="s">
        <v>329</v>
      </c>
      <c r="Z458" s="4" t="s">
        <v>430</v>
      </c>
      <c r="AA458" s="4" t="s">
        <v>436</v>
      </c>
      <c r="AB458" s="34" t="s">
        <v>519</v>
      </c>
      <c r="AC458" s="7" t="s">
        <v>575</v>
      </c>
      <c r="AD458" s="1">
        <v>11.25</v>
      </c>
      <c r="AE458" s="1">
        <v>11.25</v>
      </c>
      <c r="AF458" s="1">
        <v>7.5</v>
      </c>
      <c r="AJ458" s="1">
        <v>47</v>
      </c>
      <c r="AK458" s="1">
        <v>36</v>
      </c>
      <c r="AM458" s="50">
        <f t="shared" si="130"/>
        <v>848.97900000000004</v>
      </c>
      <c r="AN458" s="46" t="s">
        <v>571</v>
      </c>
      <c r="AO458" s="48">
        <v>0.21</v>
      </c>
      <c r="AP458" s="47">
        <v>9.7000000000000003E-2</v>
      </c>
      <c r="AQ458" s="1">
        <v>0.42599999999999999</v>
      </c>
      <c r="AU458" s="5"/>
      <c r="AW458" s="5"/>
    </row>
    <row r="459" spans="1:49" ht="14.45" customHeight="1" x14ac:dyDescent="0.2">
      <c r="A459" s="45">
        <f>SUBTOTAL(3,$B$18:B459)</f>
        <v>442</v>
      </c>
      <c r="B459" s="12">
        <v>696244301593</v>
      </c>
      <c r="C459" s="1" t="s">
        <v>620</v>
      </c>
      <c r="D459" s="1" t="s">
        <v>770</v>
      </c>
      <c r="E459" s="18">
        <v>100</v>
      </c>
      <c r="F459" s="10"/>
      <c r="G459" s="162">
        <v>15.24</v>
      </c>
      <c r="H459" s="5">
        <f t="shared" si="126"/>
        <v>0</v>
      </c>
      <c r="I459" s="102">
        <f t="shared" si="127"/>
        <v>17.2212</v>
      </c>
      <c r="J459" s="85">
        <f t="shared" si="128"/>
        <v>0</v>
      </c>
      <c r="K459" s="58">
        <v>25</v>
      </c>
      <c r="L459" s="4" t="s">
        <v>1</v>
      </c>
      <c r="M459" s="8">
        <f>S459+P459</f>
        <v>0.98211000000000004</v>
      </c>
      <c r="N459" s="9">
        <v>0.9</v>
      </c>
      <c r="O459" s="2">
        <v>0.88610999999999995</v>
      </c>
      <c r="P459" s="2">
        <v>8.5999999999999993E-2</v>
      </c>
      <c r="Q459" s="2">
        <v>0.28599999999999998</v>
      </c>
      <c r="R459" s="2">
        <v>0.01</v>
      </c>
      <c r="S459" s="126">
        <f t="shared" si="129"/>
        <v>0.89611000000000007</v>
      </c>
      <c r="T459" s="7" t="s">
        <v>67</v>
      </c>
      <c r="U459" s="1">
        <v>6</v>
      </c>
      <c r="V459" s="7" t="s">
        <v>341</v>
      </c>
      <c r="W459" s="31">
        <v>864</v>
      </c>
      <c r="X459" s="31">
        <f>W459/U459</f>
        <v>144</v>
      </c>
      <c r="Y459" s="1" t="s">
        <v>332</v>
      </c>
      <c r="Z459" s="4" t="s">
        <v>430</v>
      </c>
      <c r="AA459" s="4" t="s">
        <v>436</v>
      </c>
      <c r="AB459" s="34" t="s">
        <v>519</v>
      </c>
      <c r="AC459" s="7" t="s">
        <v>575</v>
      </c>
      <c r="AD459" s="1">
        <v>1.5</v>
      </c>
      <c r="AE459" s="1">
        <v>3.5</v>
      </c>
      <c r="AF459" s="1">
        <v>4.75</v>
      </c>
      <c r="AG459" s="1">
        <v>7.375</v>
      </c>
      <c r="AH459" s="1">
        <v>5.375</v>
      </c>
      <c r="AI459" s="1">
        <v>5.375</v>
      </c>
      <c r="AJ459" s="1">
        <v>47</v>
      </c>
      <c r="AK459" s="1">
        <v>36</v>
      </c>
      <c r="AM459" s="50">
        <f t="shared" si="130"/>
        <v>848.54304000000002</v>
      </c>
      <c r="AN459" s="46" t="s">
        <v>571</v>
      </c>
      <c r="AO459" s="48">
        <v>0.21</v>
      </c>
      <c r="AP459" s="47">
        <v>9.7000000000000003E-2</v>
      </c>
      <c r="AQ459" s="1">
        <v>0.42599999999999999</v>
      </c>
      <c r="AU459" s="5"/>
      <c r="AW459" s="5"/>
    </row>
    <row r="460" spans="1:49" ht="14.45" customHeight="1" x14ac:dyDescent="0.2">
      <c r="A460" s="45">
        <f>SUBTOTAL(3,$B$18:B460)</f>
        <v>443</v>
      </c>
      <c r="B460" s="12">
        <v>696244301616</v>
      </c>
      <c r="C460" s="1" t="s">
        <v>621</v>
      </c>
      <c r="D460" s="1" t="s">
        <v>1091</v>
      </c>
      <c r="E460" s="18">
        <v>500</v>
      </c>
      <c r="F460" s="10"/>
      <c r="G460" s="162">
        <v>65.5</v>
      </c>
      <c r="H460" s="5">
        <f t="shared" si="126"/>
        <v>0</v>
      </c>
      <c r="I460" s="102">
        <f t="shared" si="127"/>
        <v>74.015000000000001</v>
      </c>
      <c r="J460" s="85">
        <f t="shared" si="128"/>
        <v>0</v>
      </c>
      <c r="K460" s="58">
        <v>25</v>
      </c>
      <c r="L460" s="4" t="s">
        <v>1</v>
      </c>
      <c r="M460" s="8">
        <f>S460+P460</f>
        <v>4.7045500000000002</v>
      </c>
      <c r="N460" s="9">
        <v>4.4000000000000004</v>
      </c>
      <c r="O460" s="2">
        <v>0.88610999999999995</v>
      </c>
      <c r="P460" s="2">
        <v>0.26400000000000001</v>
      </c>
      <c r="Q460" s="2">
        <v>0.4</v>
      </c>
      <c r="R460" s="2">
        <v>0.01</v>
      </c>
      <c r="S460" s="126">
        <f t="shared" si="129"/>
        <v>4.44055</v>
      </c>
      <c r="T460" s="7" t="s">
        <v>70</v>
      </c>
      <c r="U460" s="1">
        <v>2</v>
      </c>
      <c r="V460" s="7" t="s">
        <v>342</v>
      </c>
      <c r="W460" s="31">
        <v>140</v>
      </c>
      <c r="X460" s="31">
        <f>W460/U460</f>
        <v>70</v>
      </c>
      <c r="Y460" s="1" t="s">
        <v>1005</v>
      </c>
      <c r="Z460" s="4" t="s">
        <v>430</v>
      </c>
      <c r="AA460" s="4" t="s">
        <v>436</v>
      </c>
      <c r="AB460" s="34" t="s">
        <v>519</v>
      </c>
      <c r="AC460" s="7" t="s">
        <v>575</v>
      </c>
      <c r="AD460" s="1">
        <v>7</v>
      </c>
      <c r="AE460" s="1">
        <v>6</v>
      </c>
      <c r="AF460" s="1">
        <v>3.5</v>
      </c>
      <c r="AG460" s="1">
        <v>12.5</v>
      </c>
      <c r="AH460" s="1">
        <v>7.5</v>
      </c>
      <c r="AI460" s="1">
        <v>4.375</v>
      </c>
      <c r="AJ460" s="1">
        <v>47</v>
      </c>
      <c r="AK460" s="1">
        <v>36</v>
      </c>
      <c r="AM460" s="50">
        <f t="shared" si="130"/>
        <v>658.63700000000006</v>
      </c>
      <c r="AN460" s="46" t="s">
        <v>571</v>
      </c>
      <c r="AO460" s="48">
        <v>0.21</v>
      </c>
      <c r="AP460" s="47">
        <v>9.7000000000000003E-2</v>
      </c>
      <c r="AQ460" s="1">
        <v>0.42599999999999999</v>
      </c>
      <c r="AU460" s="5"/>
      <c r="AW460" s="5"/>
    </row>
    <row r="461" spans="1:49" ht="14.45" customHeight="1" x14ac:dyDescent="0.2">
      <c r="A461" s="45">
        <f>SUBTOTAL(3,$B$18:B461)</f>
        <v>444</v>
      </c>
      <c r="B461" s="12">
        <v>696244301999</v>
      </c>
      <c r="C461" s="1" t="s">
        <v>1123</v>
      </c>
      <c r="D461" s="1" t="s">
        <v>1126</v>
      </c>
      <c r="E461" s="18">
        <v>800</v>
      </c>
      <c r="F461" s="10"/>
      <c r="G461" s="162">
        <v>197.58</v>
      </c>
      <c r="H461" s="5">
        <f t="shared" ref="H461:H463" si="131">(ROUND(G461*(1-$E$5)*(1-$G$5)*(1-$H$5),2)*F461)</f>
        <v>0</v>
      </c>
      <c r="I461" s="102">
        <f t="shared" ref="I461:I463" si="132">(G461*$E$15)+G461</f>
        <v>223.2654</v>
      </c>
      <c r="J461" s="85">
        <f t="shared" ref="J461:J463" si="133">H461+(H461*$E$15)</f>
        <v>0</v>
      </c>
      <c r="K461" s="58">
        <v>25</v>
      </c>
      <c r="L461" s="4" t="s">
        <v>1</v>
      </c>
      <c r="M461" s="8">
        <f>S461+P461</f>
        <v>16.95</v>
      </c>
      <c r="N461" s="8">
        <v>15.52</v>
      </c>
      <c r="O461" s="2">
        <v>1.94</v>
      </c>
      <c r="P461" s="2">
        <v>1.43</v>
      </c>
      <c r="Q461" s="2">
        <v>0</v>
      </c>
      <c r="R461" s="2">
        <v>0</v>
      </c>
      <c r="S461" s="126">
        <f t="shared" ref="S461:S463" si="134">O461/100*E461+R461</f>
        <v>15.52</v>
      </c>
      <c r="T461" s="7" t="s">
        <v>78</v>
      </c>
      <c r="U461" s="1"/>
      <c r="W461" s="31">
        <v>36</v>
      </c>
      <c r="Y461" s="1" t="s">
        <v>329</v>
      </c>
      <c r="Z461" s="4" t="s">
        <v>430</v>
      </c>
      <c r="AA461" s="4" t="s">
        <v>436</v>
      </c>
      <c r="AB461" s="34"/>
      <c r="AM461" s="50"/>
      <c r="AO461" s="48"/>
      <c r="AU461" s="5"/>
      <c r="AW461" s="5"/>
    </row>
    <row r="462" spans="1:49" ht="14.45" customHeight="1" x14ac:dyDescent="0.2">
      <c r="A462" s="45">
        <f>SUBTOTAL(3,$B$18:B462)</f>
        <v>445</v>
      </c>
      <c r="B462" s="12">
        <v>696244302019</v>
      </c>
      <c r="C462" s="1" t="s">
        <v>1124</v>
      </c>
      <c r="D462" s="1" t="s">
        <v>1127</v>
      </c>
      <c r="E462" s="18">
        <v>50</v>
      </c>
      <c r="F462" s="10"/>
      <c r="G462" s="162">
        <v>15.43</v>
      </c>
      <c r="H462" s="5">
        <f t="shared" si="131"/>
        <v>0</v>
      </c>
      <c r="I462" s="102">
        <f t="shared" si="132"/>
        <v>17.4359</v>
      </c>
      <c r="J462" s="85">
        <f t="shared" si="133"/>
        <v>0</v>
      </c>
      <c r="K462" s="58">
        <v>25</v>
      </c>
      <c r="L462" s="4" t="s">
        <v>1</v>
      </c>
      <c r="M462" s="8">
        <f>(S462+P462)+(Q462/6)</f>
        <v>1.1236666666666668</v>
      </c>
      <c r="N462" s="8">
        <v>0.98</v>
      </c>
      <c r="O462" s="2">
        <v>1.94</v>
      </c>
      <c r="P462" s="2">
        <v>8.5999999999999993E-2</v>
      </c>
      <c r="Q462" s="2">
        <v>0.28599999999999998</v>
      </c>
      <c r="R462" s="2">
        <v>0.02</v>
      </c>
      <c r="S462" s="126">
        <f t="shared" si="134"/>
        <v>0.99</v>
      </c>
      <c r="T462" s="7" t="s">
        <v>81</v>
      </c>
      <c r="U462" s="1">
        <v>6</v>
      </c>
      <c r="V462" s="7" t="s">
        <v>340</v>
      </c>
      <c r="W462" s="31">
        <v>648</v>
      </c>
      <c r="X462" s="31">
        <f>W462/U462</f>
        <v>108</v>
      </c>
      <c r="Y462" s="1" t="s">
        <v>333</v>
      </c>
      <c r="Z462" s="4" t="s">
        <v>430</v>
      </c>
      <c r="AA462" s="4" t="s">
        <v>436</v>
      </c>
      <c r="AB462" s="34"/>
      <c r="AM462" s="50"/>
      <c r="AO462" s="48"/>
      <c r="AU462" s="5"/>
      <c r="AW462" s="5"/>
    </row>
    <row r="463" spans="1:49" ht="14.45" customHeight="1" x14ac:dyDescent="0.2">
      <c r="A463" s="45">
        <f>SUBTOTAL(3,$B$18:B463)</f>
        <v>446</v>
      </c>
      <c r="B463" s="12">
        <v>696244302033</v>
      </c>
      <c r="C463" s="1" t="s">
        <v>1125</v>
      </c>
      <c r="D463" s="1" t="s">
        <v>1128</v>
      </c>
      <c r="E463" s="18">
        <v>150</v>
      </c>
      <c r="F463" s="10"/>
      <c r="G463" s="162">
        <v>54.33</v>
      </c>
      <c r="H463" s="5">
        <f t="shared" si="131"/>
        <v>0</v>
      </c>
      <c r="I463" s="102">
        <f t="shared" si="132"/>
        <v>61.392899999999997</v>
      </c>
      <c r="J463" s="85">
        <f t="shared" si="133"/>
        <v>0</v>
      </c>
      <c r="K463" s="58">
        <v>25</v>
      </c>
      <c r="L463" s="4" t="s">
        <v>1</v>
      </c>
      <c r="M463" s="8">
        <f>S463+P463</f>
        <v>3.194</v>
      </c>
      <c r="N463" s="8">
        <v>9.7100000000000009</v>
      </c>
      <c r="O463" s="2">
        <v>1.94</v>
      </c>
      <c r="P463" s="2">
        <v>0.26400000000000001</v>
      </c>
      <c r="Q463" s="2">
        <v>0.4</v>
      </c>
      <c r="R463" s="2">
        <v>0.02</v>
      </c>
      <c r="S463" s="126">
        <f t="shared" si="134"/>
        <v>2.93</v>
      </c>
      <c r="T463" s="7" t="s">
        <v>70</v>
      </c>
      <c r="U463" s="1">
        <v>2</v>
      </c>
      <c r="V463" s="7" t="s">
        <v>342</v>
      </c>
      <c r="W463" s="31">
        <v>140</v>
      </c>
      <c r="X463" s="31">
        <f>W463/U463</f>
        <v>70</v>
      </c>
      <c r="Y463" s="1" t="s">
        <v>1005</v>
      </c>
      <c r="Z463" s="4" t="s">
        <v>430</v>
      </c>
      <c r="AA463" s="4" t="s">
        <v>436</v>
      </c>
      <c r="AB463" s="34"/>
      <c r="AM463" s="50"/>
      <c r="AO463" s="48"/>
      <c r="AU463" s="5"/>
      <c r="AW463" s="5"/>
    </row>
    <row r="464" spans="1:49" ht="13.15" customHeight="1" x14ac:dyDescent="0.2">
      <c r="A464" s="45">
        <f>SUBTOTAL(3,$B$18:B464)</f>
        <v>447</v>
      </c>
      <c r="B464" s="37" t="s">
        <v>933</v>
      </c>
      <c r="C464" s="36"/>
      <c r="D464" s="36"/>
      <c r="E464" s="149"/>
      <c r="F464" s="36"/>
      <c r="G464" s="55"/>
      <c r="H464" s="55"/>
      <c r="I464" s="110"/>
      <c r="J464" s="90"/>
      <c r="K464" s="141"/>
      <c r="L464" s="134"/>
      <c r="M464" s="52"/>
      <c r="N464" s="52"/>
      <c r="O464" s="52"/>
      <c r="P464" s="52"/>
      <c r="Q464" s="52"/>
      <c r="R464" s="52"/>
      <c r="S464" s="125"/>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W464" s="5"/>
    </row>
    <row r="465" spans="1:49" ht="14.45" customHeight="1" x14ac:dyDescent="0.2">
      <c r="A465" s="45">
        <f>SUBTOTAL(3,$B$18:B465)</f>
        <v>448</v>
      </c>
      <c r="B465" s="12">
        <v>696244301692</v>
      </c>
      <c r="C465" s="1" t="s">
        <v>934</v>
      </c>
      <c r="D465" s="1" t="s">
        <v>935</v>
      </c>
      <c r="E465" s="18">
        <v>5000</v>
      </c>
      <c r="F465" s="41"/>
      <c r="G465" s="162">
        <v>251.5</v>
      </c>
      <c r="H465" s="5">
        <f t="shared" ref="H465:H473" si="135">(ROUND(G465*(1-$E$5)*(1-$G$5)*(1-$H$5),2)*F465)</f>
        <v>0</v>
      </c>
      <c r="I465" s="102">
        <f t="shared" ref="I465:I473" si="136">(G465*$E$15)+G465</f>
        <v>284.19499999999999</v>
      </c>
      <c r="J465" s="85">
        <f t="shared" ref="J465:J473" si="137">H465+(H465*$E$15)</f>
        <v>0</v>
      </c>
      <c r="K465" s="58">
        <v>15</v>
      </c>
      <c r="L465" s="4" t="s">
        <v>1</v>
      </c>
      <c r="M465" s="8">
        <v>21.189999999999998</v>
      </c>
      <c r="N465" s="9">
        <v>20.591999999999999</v>
      </c>
      <c r="O465" s="2">
        <v>0.49399999999999999</v>
      </c>
      <c r="P465" s="2">
        <v>1.43</v>
      </c>
      <c r="Q465" s="2">
        <v>0</v>
      </c>
      <c r="R465" s="2">
        <v>0</v>
      </c>
      <c r="S465" s="126">
        <v>19.759999999999998</v>
      </c>
      <c r="T465" s="7" t="s">
        <v>78</v>
      </c>
      <c r="U465" s="58"/>
      <c r="W465" s="31">
        <v>36</v>
      </c>
      <c r="Y465" s="1" t="s">
        <v>329</v>
      </c>
      <c r="Z465" s="4" t="s">
        <v>430</v>
      </c>
      <c r="AA465" s="4" t="s">
        <v>436</v>
      </c>
      <c r="AB465" s="34" t="s">
        <v>453</v>
      </c>
      <c r="AC465" s="7" t="s">
        <v>577</v>
      </c>
      <c r="AE465" s="5"/>
      <c r="AN465" s="1"/>
      <c r="AP465" s="1"/>
      <c r="AW465" s="5"/>
    </row>
    <row r="466" spans="1:49" ht="12.75" x14ac:dyDescent="0.2">
      <c r="A466" s="45">
        <f>SUBTOTAL(3,$B$18:B466)</f>
        <v>449</v>
      </c>
      <c r="B466" s="12">
        <v>696244301715</v>
      </c>
      <c r="C466" s="1" t="s">
        <v>936</v>
      </c>
      <c r="D466" s="1" t="s">
        <v>937</v>
      </c>
      <c r="E466" s="18">
        <v>100</v>
      </c>
      <c r="F466" s="41"/>
      <c r="G466" s="162">
        <v>6.79</v>
      </c>
      <c r="H466" s="5">
        <f t="shared" si="135"/>
        <v>0</v>
      </c>
      <c r="I466" s="102">
        <f t="shared" si="136"/>
        <v>7.6726999999999999</v>
      </c>
      <c r="J466" s="85">
        <f t="shared" si="137"/>
        <v>0</v>
      </c>
      <c r="K466" s="58">
        <v>15</v>
      </c>
      <c r="L466" s="4" t="s">
        <v>1</v>
      </c>
      <c r="M466" s="8">
        <v>0.62</v>
      </c>
      <c r="N466" s="9">
        <v>0.51480000000000004</v>
      </c>
      <c r="O466" s="2">
        <v>0.49399999999999999</v>
      </c>
      <c r="P466" s="2">
        <v>7.8E-2</v>
      </c>
      <c r="Q466" s="2">
        <v>0.22800000000000001</v>
      </c>
      <c r="R466" s="2">
        <v>0.01</v>
      </c>
      <c r="S466" s="126">
        <v>0.504</v>
      </c>
      <c r="T466" s="7" t="s">
        <v>67</v>
      </c>
      <c r="U466" s="58">
        <v>6</v>
      </c>
      <c r="V466" s="7" t="s">
        <v>341</v>
      </c>
      <c r="W466" s="31">
        <v>864</v>
      </c>
      <c r="X466" s="31">
        <v>144</v>
      </c>
      <c r="Y466" s="1" t="s">
        <v>332</v>
      </c>
      <c r="Z466" s="4" t="s">
        <v>430</v>
      </c>
      <c r="AA466" s="4" t="s">
        <v>436</v>
      </c>
      <c r="AB466" s="34" t="s">
        <v>453</v>
      </c>
      <c r="AC466" s="7" t="s">
        <v>577</v>
      </c>
      <c r="AE466" s="5"/>
      <c r="AN466" s="1"/>
      <c r="AP466" s="1"/>
      <c r="AW466" s="5"/>
    </row>
    <row r="467" spans="1:49" ht="13.15" customHeight="1" x14ac:dyDescent="0.2">
      <c r="A467" s="45">
        <f>SUBTOTAL(3,$B$18:B467)</f>
        <v>450</v>
      </c>
      <c r="B467" s="12">
        <v>696244301739</v>
      </c>
      <c r="C467" s="1" t="s">
        <v>938</v>
      </c>
      <c r="D467" s="1" t="s">
        <v>1092</v>
      </c>
      <c r="E467" s="18">
        <v>890</v>
      </c>
      <c r="F467" s="41"/>
      <c r="G467" s="162">
        <v>49.92</v>
      </c>
      <c r="H467" s="5">
        <f t="shared" si="135"/>
        <v>0</v>
      </c>
      <c r="I467" s="102">
        <f t="shared" si="136"/>
        <v>56.409600000000005</v>
      </c>
      <c r="J467" s="85">
        <f t="shared" si="137"/>
        <v>0</v>
      </c>
      <c r="K467" s="58">
        <v>15</v>
      </c>
      <c r="L467" s="4" t="s">
        <v>1</v>
      </c>
      <c r="M467" s="8">
        <v>4.226</v>
      </c>
      <c r="N467" s="9">
        <v>4.1184000000000003</v>
      </c>
      <c r="O467" s="2">
        <v>0.49399999999999999</v>
      </c>
      <c r="P467" s="2">
        <v>0.26400000000000001</v>
      </c>
      <c r="Q467" s="2">
        <v>0.4</v>
      </c>
      <c r="R467" s="2">
        <v>0.01</v>
      </c>
      <c r="S467" s="126">
        <v>3.9619999999999997</v>
      </c>
      <c r="T467" s="7" t="s">
        <v>70</v>
      </c>
      <c r="U467" s="58">
        <v>2</v>
      </c>
      <c r="V467" s="7" t="s">
        <v>342</v>
      </c>
      <c r="W467" s="31">
        <v>140</v>
      </c>
      <c r="X467" s="31">
        <v>70</v>
      </c>
      <c r="Y467" s="1" t="s">
        <v>1005</v>
      </c>
      <c r="Z467" s="4" t="s">
        <v>430</v>
      </c>
      <c r="AA467" s="4" t="s">
        <v>436</v>
      </c>
      <c r="AB467" s="34" t="s">
        <v>453</v>
      </c>
      <c r="AC467" s="7" t="s">
        <v>577</v>
      </c>
      <c r="AE467" s="5"/>
      <c r="AN467" s="1"/>
      <c r="AP467" s="1"/>
      <c r="AW467" s="5"/>
    </row>
    <row r="468" spans="1:49" ht="14.45" customHeight="1" x14ac:dyDescent="0.2">
      <c r="A468" s="45">
        <f>SUBTOTAL(3,$B$18:B468)</f>
        <v>451</v>
      </c>
      <c r="B468" s="12">
        <v>696244301753</v>
      </c>
      <c r="C468" s="1" t="s">
        <v>939</v>
      </c>
      <c r="D468" s="1" t="s">
        <v>940</v>
      </c>
      <c r="E468" s="18">
        <v>3000</v>
      </c>
      <c r="F468" s="41"/>
      <c r="G468" s="162">
        <v>190.72</v>
      </c>
      <c r="H468" s="5">
        <f t="shared" si="135"/>
        <v>0</v>
      </c>
      <c r="I468" s="102">
        <f t="shared" si="136"/>
        <v>215.5136</v>
      </c>
      <c r="J468" s="85">
        <f t="shared" si="137"/>
        <v>0</v>
      </c>
      <c r="K468" s="58">
        <v>15</v>
      </c>
      <c r="L468" s="4" t="s">
        <v>1</v>
      </c>
      <c r="M468" s="8">
        <v>18.649999999999999</v>
      </c>
      <c r="N468" s="9">
        <v>17.490000000000002</v>
      </c>
      <c r="O468" s="2">
        <v>0.57399999999999995</v>
      </c>
      <c r="P468" s="2">
        <v>1.43</v>
      </c>
      <c r="Q468" s="2">
        <v>0</v>
      </c>
      <c r="R468" s="2">
        <v>0</v>
      </c>
      <c r="S468" s="126">
        <v>17.22</v>
      </c>
      <c r="T468" s="7" t="s">
        <v>78</v>
      </c>
      <c r="U468" s="58"/>
      <c r="W468" s="31">
        <v>36</v>
      </c>
      <c r="Y468" s="1" t="s">
        <v>329</v>
      </c>
      <c r="Z468" s="4" t="s">
        <v>430</v>
      </c>
      <c r="AA468" s="4" t="s">
        <v>436</v>
      </c>
      <c r="AB468" s="34" t="s">
        <v>454</v>
      </c>
      <c r="AC468" s="7" t="s">
        <v>577</v>
      </c>
      <c r="AE468" s="5"/>
      <c r="AN468" s="1"/>
      <c r="AP468" s="1"/>
      <c r="AW468" s="5"/>
    </row>
    <row r="469" spans="1:49" ht="12.75" x14ac:dyDescent="0.2">
      <c r="A469" s="45">
        <f>SUBTOTAL(3,$B$18:B469)</f>
        <v>452</v>
      </c>
      <c r="B469" s="12">
        <v>696244301777</v>
      </c>
      <c r="C469" s="1" t="s">
        <v>941</v>
      </c>
      <c r="D469" s="1" t="s">
        <v>942</v>
      </c>
      <c r="E469" s="18">
        <v>100</v>
      </c>
      <c r="F469" s="41"/>
      <c r="G469" s="162">
        <v>9.24</v>
      </c>
      <c r="H469" s="5">
        <f t="shared" si="135"/>
        <v>0</v>
      </c>
      <c r="I469" s="102">
        <f t="shared" si="136"/>
        <v>10.4412</v>
      </c>
      <c r="J469" s="85">
        <f t="shared" si="137"/>
        <v>0</v>
      </c>
      <c r="K469" s="58">
        <v>15</v>
      </c>
      <c r="L469" s="4" t="s">
        <v>1</v>
      </c>
      <c r="M469" s="8">
        <v>0.7</v>
      </c>
      <c r="N469" s="9">
        <v>0.58300000000000007</v>
      </c>
      <c r="O469" s="2">
        <v>0.57399999999999995</v>
      </c>
      <c r="P469" s="2">
        <v>7.8E-2</v>
      </c>
      <c r="Q469" s="2">
        <v>0.22800000000000001</v>
      </c>
      <c r="R469" s="2">
        <v>0.01</v>
      </c>
      <c r="S469" s="126">
        <v>0.58399999999999996</v>
      </c>
      <c r="T469" s="7" t="s">
        <v>67</v>
      </c>
      <c r="U469" s="58">
        <v>6</v>
      </c>
      <c r="V469" s="7" t="s">
        <v>341</v>
      </c>
      <c r="W469" s="31">
        <v>864</v>
      </c>
      <c r="X469" s="31">
        <v>144</v>
      </c>
      <c r="Y469" s="1" t="s">
        <v>332</v>
      </c>
      <c r="Z469" s="4" t="s">
        <v>430</v>
      </c>
      <c r="AA469" s="4" t="s">
        <v>436</v>
      </c>
      <c r="AB469" s="34" t="s">
        <v>454</v>
      </c>
      <c r="AC469" s="7" t="s">
        <v>577</v>
      </c>
      <c r="AE469" s="5"/>
      <c r="AN469" s="1"/>
      <c r="AP469" s="1"/>
      <c r="AW469" s="5"/>
    </row>
    <row r="470" spans="1:49" ht="13.15" customHeight="1" x14ac:dyDescent="0.2">
      <c r="A470" s="45">
        <f>SUBTOTAL(3,$B$18:B470)</f>
        <v>453</v>
      </c>
      <c r="B470" s="12">
        <v>696244301791</v>
      </c>
      <c r="C470" s="1" t="s">
        <v>943</v>
      </c>
      <c r="D470" s="1" t="s">
        <v>1093</v>
      </c>
      <c r="E470" s="18">
        <v>650</v>
      </c>
      <c r="F470" s="41"/>
      <c r="G470" s="162">
        <v>53.21</v>
      </c>
      <c r="H470" s="5">
        <f t="shared" si="135"/>
        <v>0</v>
      </c>
      <c r="I470" s="102">
        <f t="shared" si="136"/>
        <v>60.127299999999998</v>
      </c>
      <c r="J470" s="85">
        <f t="shared" si="137"/>
        <v>0</v>
      </c>
      <c r="K470" s="58">
        <v>15</v>
      </c>
      <c r="L470" s="4" t="s">
        <v>1</v>
      </c>
      <c r="M470" s="8">
        <v>4.004999999999999</v>
      </c>
      <c r="N470" s="9">
        <v>3.7895000000000003</v>
      </c>
      <c r="O470" s="2">
        <v>0.57399999999999995</v>
      </c>
      <c r="P470" s="2">
        <v>0.26400000000000001</v>
      </c>
      <c r="Q470" s="2">
        <v>0.4</v>
      </c>
      <c r="R470" s="2">
        <v>0.01</v>
      </c>
      <c r="S470" s="126">
        <v>3.7409999999999992</v>
      </c>
      <c r="T470" s="7" t="s">
        <v>70</v>
      </c>
      <c r="U470" s="58">
        <v>2</v>
      </c>
      <c r="V470" s="7" t="s">
        <v>342</v>
      </c>
      <c r="W470" s="31">
        <v>140</v>
      </c>
      <c r="X470" s="31">
        <v>70</v>
      </c>
      <c r="Y470" s="1" t="s">
        <v>1005</v>
      </c>
      <c r="Z470" s="4" t="s">
        <v>430</v>
      </c>
      <c r="AA470" s="4" t="s">
        <v>436</v>
      </c>
      <c r="AB470" s="34" t="s">
        <v>454</v>
      </c>
      <c r="AC470" s="7" t="s">
        <v>577</v>
      </c>
      <c r="AE470" s="5"/>
      <c r="AN470" s="1"/>
      <c r="AP470" s="1"/>
      <c r="AW470" s="5"/>
    </row>
    <row r="471" spans="1:49" ht="14.45" customHeight="1" x14ac:dyDescent="0.2">
      <c r="A471" s="45">
        <f>SUBTOTAL(3,$B$18:B471)</f>
        <v>454</v>
      </c>
      <c r="B471" s="12">
        <v>696244301814</v>
      </c>
      <c r="C471" s="1" t="s">
        <v>944</v>
      </c>
      <c r="D471" s="1" t="s">
        <v>945</v>
      </c>
      <c r="E471" s="18">
        <v>1500</v>
      </c>
      <c r="F471" s="41"/>
      <c r="G471" s="162">
        <v>142.93</v>
      </c>
      <c r="H471" s="5">
        <f t="shared" si="135"/>
        <v>0</v>
      </c>
      <c r="I471" s="102">
        <f t="shared" si="136"/>
        <v>161.51089999999999</v>
      </c>
      <c r="J471" s="85">
        <f t="shared" si="137"/>
        <v>0</v>
      </c>
      <c r="K471" s="58">
        <v>15</v>
      </c>
      <c r="L471" s="4" t="s">
        <v>1</v>
      </c>
      <c r="M471" s="8">
        <v>14.690000000000001</v>
      </c>
      <c r="N471" s="9">
        <v>13.200000000000001</v>
      </c>
      <c r="O471" s="2">
        <v>0.88400000000000001</v>
      </c>
      <c r="P471" s="2">
        <v>1.43</v>
      </c>
      <c r="Q471" s="2">
        <v>0</v>
      </c>
      <c r="R471" s="2">
        <v>0</v>
      </c>
      <c r="S471" s="126">
        <v>13.260000000000002</v>
      </c>
      <c r="T471" s="7" t="s">
        <v>78</v>
      </c>
      <c r="U471" s="58"/>
      <c r="W471" s="31">
        <v>36</v>
      </c>
      <c r="Y471" s="1" t="s">
        <v>329</v>
      </c>
      <c r="Z471" s="4" t="s">
        <v>430</v>
      </c>
      <c r="AA471" s="4" t="s">
        <v>436</v>
      </c>
      <c r="AB471" s="34" t="s">
        <v>498</v>
      </c>
      <c r="AC471" s="7" t="s">
        <v>577</v>
      </c>
      <c r="AE471" s="5"/>
      <c r="AN471" s="1"/>
      <c r="AP471" s="1"/>
      <c r="AW471" s="5"/>
    </row>
    <row r="472" spans="1:49" ht="13.15" customHeight="1" x14ac:dyDescent="0.2">
      <c r="A472" s="45">
        <f>SUBTOTAL(3,$B$18:B472)</f>
        <v>455</v>
      </c>
      <c r="B472" s="12">
        <v>696244301838</v>
      </c>
      <c r="C472" s="1" t="s">
        <v>946</v>
      </c>
      <c r="D472" s="1" t="s">
        <v>947</v>
      </c>
      <c r="E472" s="18">
        <v>100</v>
      </c>
      <c r="F472" s="41"/>
      <c r="G472" s="162">
        <v>14.01</v>
      </c>
      <c r="H472" s="5">
        <f t="shared" si="135"/>
        <v>0</v>
      </c>
      <c r="I472" s="102">
        <f t="shared" si="136"/>
        <v>15.831300000000001</v>
      </c>
      <c r="J472" s="85">
        <f t="shared" si="137"/>
        <v>0</v>
      </c>
      <c r="K472" s="58">
        <v>15</v>
      </c>
      <c r="L472" s="4" t="s">
        <v>1</v>
      </c>
      <c r="M472" s="8">
        <v>1.0276666666666667</v>
      </c>
      <c r="N472" s="9">
        <v>0.88000000000000012</v>
      </c>
      <c r="O472" s="2">
        <v>0.88400000000000001</v>
      </c>
      <c r="P472" s="2">
        <v>8.5999999999999993E-2</v>
      </c>
      <c r="Q472" s="2">
        <v>0.28599999999999998</v>
      </c>
      <c r="R472" s="2">
        <v>0.01</v>
      </c>
      <c r="S472" s="126">
        <v>0.89400000000000013</v>
      </c>
      <c r="T472" s="7" t="s">
        <v>81</v>
      </c>
      <c r="U472" s="58">
        <v>6</v>
      </c>
      <c r="V472" s="7" t="s">
        <v>340</v>
      </c>
      <c r="W472" s="31">
        <v>648</v>
      </c>
      <c r="X472" s="31">
        <v>108</v>
      </c>
      <c r="Y472" s="1" t="s">
        <v>333</v>
      </c>
      <c r="Z472" s="4" t="s">
        <v>430</v>
      </c>
      <c r="AA472" s="4" t="s">
        <v>436</v>
      </c>
      <c r="AB472" s="34" t="s">
        <v>498</v>
      </c>
      <c r="AC472" s="7" t="s">
        <v>577</v>
      </c>
      <c r="AE472" s="5"/>
      <c r="AN472" s="1"/>
      <c r="AP472" s="1"/>
      <c r="AW472" s="5"/>
    </row>
    <row r="473" spans="1:49" ht="13.15" customHeight="1" x14ac:dyDescent="0.2">
      <c r="A473" s="45">
        <f>SUBTOTAL(3,$B$18:B473)</f>
        <v>456</v>
      </c>
      <c r="B473" s="12">
        <v>696244301852</v>
      </c>
      <c r="C473" s="1" t="s">
        <v>948</v>
      </c>
      <c r="D473" s="1" t="s">
        <v>1094</v>
      </c>
      <c r="E473" s="18">
        <v>435</v>
      </c>
      <c r="F473" s="41"/>
      <c r="G473" s="162">
        <v>51.33</v>
      </c>
      <c r="H473" s="5">
        <f t="shared" si="135"/>
        <v>0</v>
      </c>
      <c r="I473" s="102">
        <f t="shared" si="136"/>
        <v>58.002899999999997</v>
      </c>
      <c r="J473" s="85">
        <f t="shared" si="137"/>
        <v>0</v>
      </c>
      <c r="K473" s="58">
        <v>15</v>
      </c>
      <c r="L473" s="4" t="s">
        <v>1</v>
      </c>
      <c r="M473" s="8">
        <v>4.1193999999999997</v>
      </c>
      <c r="N473" s="9">
        <v>3.8280000000000003</v>
      </c>
      <c r="O473" s="2">
        <v>0.88400000000000001</v>
      </c>
      <c r="P473" s="2">
        <v>0.26400000000000001</v>
      </c>
      <c r="Q473" s="2">
        <v>0.4</v>
      </c>
      <c r="R473" s="2">
        <v>0.01</v>
      </c>
      <c r="S473" s="126">
        <v>3.8553999999999999</v>
      </c>
      <c r="T473" s="7" t="s">
        <v>70</v>
      </c>
      <c r="U473" s="58">
        <v>2</v>
      </c>
      <c r="V473" s="7" t="s">
        <v>342</v>
      </c>
      <c r="W473" s="31">
        <v>140</v>
      </c>
      <c r="X473" s="31">
        <v>70</v>
      </c>
      <c r="Y473" s="1" t="s">
        <v>1005</v>
      </c>
      <c r="Z473" s="4" t="s">
        <v>430</v>
      </c>
      <c r="AA473" s="4" t="s">
        <v>436</v>
      </c>
      <c r="AB473" s="34" t="s">
        <v>498</v>
      </c>
      <c r="AC473" s="7" t="s">
        <v>577</v>
      </c>
      <c r="AE473" s="5"/>
      <c r="AN473" s="1"/>
      <c r="AP473" s="1"/>
      <c r="AW473" s="5"/>
    </row>
    <row r="474" spans="1:49" ht="13.15" customHeight="1" x14ac:dyDescent="0.2">
      <c r="A474" s="45">
        <f>SUBTOTAL(3,$B$18:B474)</f>
        <v>457</v>
      </c>
      <c r="B474" s="37" t="s">
        <v>932</v>
      </c>
      <c r="C474" s="36"/>
      <c r="D474" s="36"/>
      <c r="E474" s="149"/>
      <c r="F474" s="36"/>
      <c r="G474" s="55"/>
      <c r="H474" s="55"/>
      <c r="I474" s="110"/>
      <c r="J474" s="90"/>
      <c r="K474" s="141"/>
      <c r="L474" s="134"/>
      <c r="M474" s="52"/>
      <c r="N474" s="52"/>
      <c r="O474" s="52"/>
      <c r="P474" s="52"/>
      <c r="Q474" s="52"/>
      <c r="R474" s="52"/>
      <c r="S474" s="125"/>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U474" s="5"/>
      <c r="AW474" s="5"/>
    </row>
    <row r="475" spans="1:49" ht="13.15" customHeight="1" x14ac:dyDescent="0.2">
      <c r="A475" s="45">
        <f>SUBTOTAL(3,$B$18:B475)</f>
        <v>458</v>
      </c>
      <c r="B475" s="12">
        <v>696244300558</v>
      </c>
      <c r="C475" s="171" t="s">
        <v>79</v>
      </c>
      <c r="D475" s="1" t="s">
        <v>813</v>
      </c>
      <c r="E475" s="18">
        <v>4000</v>
      </c>
      <c r="F475" s="10"/>
      <c r="G475" s="162">
        <v>787.49</v>
      </c>
      <c r="H475" s="5">
        <f t="shared" ref="H475:H483" si="138">(ROUND(G475*(1-$E$5)*(1-$G$5)*(1-$H$5),2)*F475)</f>
        <v>0</v>
      </c>
      <c r="I475" s="102">
        <f t="shared" ref="I475:I483" si="139">(G475*$E$15)+G475</f>
        <v>889.86369999999999</v>
      </c>
      <c r="J475" s="85">
        <f t="shared" ref="J475:J483" si="140">H475+(H475*$E$15)</f>
        <v>0</v>
      </c>
      <c r="K475" s="58">
        <v>15</v>
      </c>
      <c r="L475" s="4" t="s">
        <v>1</v>
      </c>
      <c r="M475" s="8">
        <f>S475+P475</f>
        <v>21.229999999999997</v>
      </c>
      <c r="N475" s="9">
        <v>20.064</v>
      </c>
      <c r="O475" s="2">
        <v>0.495</v>
      </c>
      <c r="P475" s="2">
        <v>1.43</v>
      </c>
      <c r="Q475" s="2">
        <v>0</v>
      </c>
      <c r="R475" s="2">
        <v>0</v>
      </c>
      <c r="S475" s="126">
        <f t="shared" ref="S475:S490" si="141">O475/100*E475+R475</f>
        <v>19.799999999999997</v>
      </c>
      <c r="T475" s="7" t="s">
        <v>78</v>
      </c>
      <c r="U475" s="1"/>
      <c r="W475" s="31">
        <v>36</v>
      </c>
      <c r="Y475" s="1" t="s">
        <v>330</v>
      </c>
      <c r="Z475" s="4" t="s">
        <v>432</v>
      </c>
      <c r="AA475" s="4" t="s">
        <v>436</v>
      </c>
      <c r="AB475" s="34" t="s">
        <v>453</v>
      </c>
      <c r="AC475" s="7" t="s">
        <v>577</v>
      </c>
      <c r="AJ475" s="1">
        <v>47</v>
      </c>
      <c r="AK475" s="1">
        <v>36</v>
      </c>
      <c r="AM475" s="50">
        <f t="shared" ref="AM475:AM483" si="142">M475*W475</f>
        <v>764.27999999999986</v>
      </c>
      <c r="AN475" s="46">
        <v>0.88200000000000001</v>
      </c>
      <c r="AO475" s="1">
        <v>0.154</v>
      </c>
      <c r="AP475" s="47">
        <v>7.0999999999999994E-2</v>
      </c>
      <c r="AQ475" s="1">
        <v>0.42299999999999999</v>
      </c>
      <c r="AU475" s="5"/>
      <c r="AW475" s="5"/>
    </row>
    <row r="476" spans="1:49" ht="14.45" customHeight="1" x14ac:dyDescent="0.2">
      <c r="A476" s="45">
        <f>SUBTOTAL(3,$B$18:B476)</f>
        <v>459</v>
      </c>
      <c r="B476" s="12">
        <v>696244300572</v>
      </c>
      <c r="C476" s="171" t="s">
        <v>77</v>
      </c>
      <c r="D476" s="1" t="s">
        <v>814</v>
      </c>
      <c r="E476" s="18">
        <v>100</v>
      </c>
      <c r="F476" s="10"/>
      <c r="G476" s="162">
        <v>22.67</v>
      </c>
      <c r="H476" s="5">
        <f t="shared" si="138"/>
        <v>0</v>
      </c>
      <c r="I476" s="102">
        <f t="shared" si="139"/>
        <v>25.617100000000001</v>
      </c>
      <c r="J476" s="85">
        <f t="shared" si="140"/>
        <v>0</v>
      </c>
      <c r="K476" s="58">
        <v>15</v>
      </c>
      <c r="L476" s="4" t="s">
        <v>1</v>
      </c>
      <c r="M476" s="8">
        <f>(S476+P476)+(Q476/6)</f>
        <v>0.62099999999999989</v>
      </c>
      <c r="N476" s="9">
        <v>0.50160000000000005</v>
      </c>
      <c r="O476" s="2">
        <v>0.495</v>
      </c>
      <c r="P476" s="2">
        <v>7.8E-2</v>
      </c>
      <c r="Q476" s="2">
        <v>0.22800000000000001</v>
      </c>
      <c r="R476" s="2">
        <v>0.01</v>
      </c>
      <c r="S476" s="126">
        <f t="shared" si="141"/>
        <v>0.50499999999999989</v>
      </c>
      <c r="T476" s="7" t="s">
        <v>67</v>
      </c>
      <c r="U476" s="1">
        <v>6</v>
      </c>
      <c r="V476" s="7" t="s">
        <v>341</v>
      </c>
      <c r="W476" s="31">
        <v>864</v>
      </c>
      <c r="X476" s="31">
        <f>W476/U476</f>
        <v>144</v>
      </c>
      <c r="Y476" s="1" t="s">
        <v>332</v>
      </c>
      <c r="Z476" s="4" t="s">
        <v>432</v>
      </c>
      <c r="AA476" s="4" t="s">
        <v>436</v>
      </c>
      <c r="AB476" s="34" t="s">
        <v>453</v>
      </c>
      <c r="AC476" s="7" t="s">
        <v>577</v>
      </c>
      <c r="AD476" s="1">
        <v>11.25</v>
      </c>
      <c r="AE476" s="1">
        <v>11.25</v>
      </c>
      <c r="AF476" s="1">
        <v>7.5</v>
      </c>
      <c r="AJ476" s="1">
        <v>47</v>
      </c>
      <c r="AK476" s="1">
        <v>36</v>
      </c>
      <c r="AM476" s="50">
        <f t="shared" si="142"/>
        <v>536.54399999999987</v>
      </c>
      <c r="AN476" s="46">
        <v>0.88200000000000001</v>
      </c>
      <c r="AO476" s="1">
        <v>0.154</v>
      </c>
      <c r="AP476" s="47">
        <v>7.0999999999999994E-2</v>
      </c>
      <c r="AQ476" s="1">
        <v>0.42299999999999999</v>
      </c>
      <c r="AU476" s="5"/>
      <c r="AW476" s="5"/>
    </row>
    <row r="477" spans="1:49" ht="12.75" x14ac:dyDescent="0.2">
      <c r="A477" s="45">
        <f>SUBTOTAL(3,$B$18:B477)</f>
        <v>460</v>
      </c>
      <c r="B477" s="12">
        <v>696244300596</v>
      </c>
      <c r="C477" s="171" t="s">
        <v>76</v>
      </c>
      <c r="D477" s="1" t="s">
        <v>1095</v>
      </c>
      <c r="E477" s="18">
        <v>635</v>
      </c>
      <c r="F477" s="10"/>
      <c r="G477" s="162">
        <v>131.27000000000001</v>
      </c>
      <c r="H477" s="5">
        <f t="shared" si="138"/>
        <v>0</v>
      </c>
      <c r="I477" s="102">
        <f t="shared" si="139"/>
        <v>148.33510000000001</v>
      </c>
      <c r="J477" s="85">
        <f t="shared" si="140"/>
        <v>0</v>
      </c>
      <c r="K477" s="58">
        <v>15</v>
      </c>
      <c r="L477" s="4" t="s">
        <v>1</v>
      </c>
      <c r="M477" s="8">
        <f>S477+P477</f>
        <v>3.4172499999999992</v>
      </c>
      <c r="N477" s="9">
        <v>3.1851600000000002</v>
      </c>
      <c r="O477" s="2">
        <v>0.495</v>
      </c>
      <c r="P477" s="2">
        <v>0.26400000000000001</v>
      </c>
      <c r="Q477" s="2">
        <v>0.4</v>
      </c>
      <c r="R477" s="2">
        <v>0.01</v>
      </c>
      <c r="S477" s="126">
        <f t="shared" si="141"/>
        <v>3.1532499999999994</v>
      </c>
      <c r="T477" s="7" t="s">
        <v>70</v>
      </c>
      <c r="U477" s="1">
        <v>2</v>
      </c>
      <c r="V477" s="7" t="s">
        <v>342</v>
      </c>
      <c r="W477" s="31">
        <v>140</v>
      </c>
      <c r="X477" s="31">
        <f>W477/U477</f>
        <v>70</v>
      </c>
      <c r="Y477" s="1" t="s">
        <v>1005</v>
      </c>
      <c r="Z477" s="4" t="s">
        <v>432</v>
      </c>
      <c r="AA477" s="4" t="s">
        <v>436</v>
      </c>
      <c r="AB477" s="34" t="s">
        <v>453</v>
      </c>
      <c r="AC477" s="7" t="s">
        <v>577</v>
      </c>
      <c r="AD477" s="1">
        <v>7</v>
      </c>
      <c r="AE477" s="1">
        <v>6</v>
      </c>
      <c r="AF477" s="1">
        <v>3.5</v>
      </c>
      <c r="AG477" s="1">
        <v>12.5</v>
      </c>
      <c r="AH477" s="1">
        <v>7.5</v>
      </c>
      <c r="AI477" s="1">
        <v>4.375</v>
      </c>
      <c r="AJ477" s="1">
        <v>47</v>
      </c>
      <c r="AK477" s="1">
        <v>36</v>
      </c>
      <c r="AM477" s="50">
        <f t="shared" si="142"/>
        <v>478.41499999999991</v>
      </c>
      <c r="AN477" s="46">
        <v>0.88200000000000001</v>
      </c>
      <c r="AO477" s="1">
        <v>0.154</v>
      </c>
      <c r="AP477" s="47">
        <v>7.0999999999999994E-2</v>
      </c>
      <c r="AQ477" s="1">
        <v>0.42299999999999999</v>
      </c>
      <c r="AU477" s="5"/>
      <c r="AW477" s="5"/>
    </row>
    <row r="478" spans="1:49" ht="13.15" customHeight="1" x14ac:dyDescent="0.2">
      <c r="A478" s="45">
        <f>SUBTOTAL(3,$B$18:B478)</f>
        <v>461</v>
      </c>
      <c r="B478" s="12">
        <v>696244301036</v>
      </c>
      <c r="C478" s="171" t="s">
        <v>520</v>
      </c>
      <c r="D478" s="1" t="s">
        <v>815</v>
      </c>
      <c r="E478" s="18">
        <v>3000</v>
      </c>
      <c r="F478" s="10"/>
      <c r="G478" s="162">
        <v>833.84</v>
      </c>
      <c r="H478" s="5">
        <f t="shared" si="138"/>
        <v>0</v>
      </c>
      <c r="I478" s="102">
        <f t="shared" si="139"/>
        <v>942.23919999999998</v>
      </c>
      <c r="J478" s="85">
        <f t="shared" si="140"/>
        <v>0</v>
      </c>
      <c r="K478" s="58">
        <v>15</v>
      </c>
      <c r="L478" s="4" t="s">
        <v>1</v>
      </c>
      <c r="M478" s="8">
        <f>S478+P478</f>
        <v>22.22</v>
      </c>
      <c r="N478" s="9">
        <v>20.064</v>
      </c>
      <c r="O478" s="2">
        <v>0.69299999999999995</v>
      </c>
      <c r="P478" s="2">
        <v>1.43</v>
      </c>
      <c r="Q478" s="2">
        <v>0</v>
      </c>
      <c r="R478" s="2">
        <v>0</v>
      </c>
      <c r="S478" s="126">
        <f t="shared" si="141"/>
        <v>20.79</v>
      </c>
      <c r="T478" s="7" t="s">
        <v>78</v>
      </c>
      <c r="U478" s="1"/>
      <c r="W478" s="31">
        <v>36</v>
      </c>
      <c r="Y478" s="1" t="s">
        <v>330</v>
      </c>
      <c r="Z478" s="4" t="s">
        <v>432</v>
      </c>
      <c r="AA478" s="4" t="s">
        <v>436</v>
      </c>
      <c r="AB478" s="34" t="s">
        <v>453</v>
      </c>
      <c r="AC478" s="7" t="s">
        <v>577</v>
      </c>
      <c r="AD478" s="1">
        <v>11.25</v>
      </c>
      <c r="AE478" s="1">
        <v>11.25</v>
      </c>
      <c r="AF478" s="1">
        <v>7.5</v>
      </c>
      <c r="AJ478" s="1">
        <v>47</v>
      </c>
      <c r="AK478" s="1">
        <v>36</v>
      </c>
      <c r="AM478" s="50">
        <f t="shared" si="142"/>
        <v>799.92</v>
      </c>
      <c r="AN478" s="46">
        <v>0.96499999999999997</v>
      </c>
      <c r="AO478" s="1">
        <v>0.154</v>
      </c>
      <c r="AP478" s="47">
        <v>7.0999999999999994E-2</v>
      </c>
      <c r="AQ478" s="1">
        <v>0.42299999999999999</v>
      </c>
      <c r="AU478" s="5"/>
      <c r="AW478" s="5"/>
    </row>
    <row r="479" spans="1:49" ht="13.15" customHeight="1" x14ac:dyDescent="0.2">
      <c r="A479" s="45">
        <f>SUBTOTAL(3,$B$18:B479)</f>
        <v>462</v>
      </c>
      <c r="B479" s="12">
        <v>696244301050</v>
      </c>
      <c r="C479" s="171" t="s">
        <v>521</v>
      </c>
      <c r="D479" s="1" t="s">
        <v>816</v>
      </c>
      <c r="E479" s="18">
        <v>100</v>
      </c>
      <c r="F479" s="10"/>
      <c r="G479" s="162">
        <v>35.28</v>
      </c>
      <c r="H479" s="5">
        <f t="shared" si="138"/>
        <v>0</v>
      </c>
      <c r="I479" s="102">
        <f t="shared" si="139"/>
        <v>39.866399999999999</v>
      </c>
      <c r="J479" s="85">
        <f t="shared" si="140"/>
        <v>0</v>
      </c>
      <c r="K479" s="58">
        <v>15</v>
      </c>
      <c r="L479" s="4" t="s">
        <v>1</v>
      </c>
      <c r="M479" s="8">
        <f>(S479+P479)+(Q479/6)</f>
        <v>0.81899999999999995</v>
      </c>
      <c r="N479" s="9">
        <v>0.50160000000000005</v>
      </c>
      <c r="O479" s="2">
        <v>0.69299999999999995</v>
      </c>
      <c r="P479" s="2">
        <v>7.8E-2</v>
      </c>
      <c r="Q479" s="2">
        <v>0.22800000000000001</v>
      </c>
      <c r="R479" s="2">
        <v>0.01</v>
      </c>
      <c r="S479" s="126">
        <f t="shared" si="141"/>
        <v>0.70299999999999996</v>
      </c>
      <c r="T479" s="7" t="s">
        <v>67</v>
      </c>
      <c r="U479" s="1">
        <v>6</v>
      </c>
      <c r="V479" s="7" t="s">
        <v>341</v>
      </c>
      <c r="W479" s="31">
        <v>864</v>
      </c>
      <c r="X479" s="31">
        <f>W479/U479</f>
        <v>144</v>
      </c>
      <c r="Y479" s="1" t="s">
        <v>332</v>
      </c>
      <c r="Z479" s="4" t="s">
        <v>432</v>
      </c>
      <c r="AA479" s="4" t="s">
        <v>436</v>
      </c>
      <c r="AB479" s="34" t="s">
        <v>453</v>
      </c>
      <c r="AC479" s="7" t="s">
        <v>577</v>
      </c>
      <c r="AD479" s="1">
        <v>1.5</v>
      </c>
      <c r="AE479" s="1">
        <v>3.5</v>
      </c>
      <c r="AF479" s="1">
        <v>4.75</v>
      </c>
      <c r="AG479" s="1">
        <v>7.375</v>
      </c>
      <c r="AH479" s="1">
        <v>5.375</v>
      </c>
      <c r="AI479" s="1">
        <v>5.375</v>
      </c>
      <c r="AJ479" s="1">
        <v>47</v>
      </c>
      <c r="AK479" s="1">
        <v>36</v>
      </c>
      <c r="AM479" s="50">
        <f t="shared" si="142"/>
        <v>707.61599999999999</v>
      </c>
      <c r="AN479" s="46">
        <v>0.96499999999999997</v>
      </c>
      <c r="AO479" s="1">
        <v>0.154</v>
      </c>
      <c r="AP479" s="47">
        <v>7.0999999999999994E-2</v>
      </c>
      <c r="AQ479" s="1">
        <v>0.42299999999999999</v>
      </c>
      <c r="AU479" s="5"/>
      <c r="AW479" s="5"/>
    </row>
    <row r="480" spans="1:49" ht="14.45" customHeight="1" x14ac:dyDescent="0.2">
      <c r="A480" s="45">
        <f>SUBTOTAL(3,$B$18:B480)</f>
        <v>463</v>
      </c>
      <c r="B480" s="12">
        <v>696244301074</v>
      </c>
      <c r="C480" s="171" t="s">
        <v>522</v>
      </c>
      <c r="D480" s="1" t="s">
        <v>1096</v>
      </c>
      <c r="E480" s="18">
        <v>425</v>
      </c>
      <c r="F480" s="10"/>
      <c r="G480" s="162">
        <v>131.27000000000001</v>
      </c>
      <c r="H480" s="5">
        <f t="shared" si="138"/>
        <v>0</v>
      </c>
      <c r="I480" s="102">
        <f t="shared" si="139"/>
        <v>148.33510000000001</v>
      </c>
      <c r="J480" s="85">
        <f t="shared" si="140"/>
        <v>0</v>
      </c>
      <c r="K480" s="58">
        <v>15</v>
      </c>
      <c r="L480" s="4" t="s">
        <v>1</v>
      </c>
      <c r="M480" s="8">
        <f>S480+P480</f>
        <v>3.2192499999999997</v>
      </c>
      <c r="N480" s="9">
        <v>3.1851600000000002</v>
      </c>
      <c r="O480" s="2">
        <v>0.69299999999999995</v>
      </c>
      <c r="P480" s="2">
        <v>0.26400000000000001</v>
      </c>
      <c r="Q480" s="2">
        <v>0.4</v>
      </c>
      <c r="R480" s="2">
        <v>0.01</v>
      </c>
      <c r="S480" s="126">
        <f t="shared" si="141"/>
        <v>2.9552499999999995</v>
      </c>
      <c r="T480" s="7" t="s">
        <v>70</v>
      </c>
      <c r="U480" s="1">
        <v>2</v>
      </c>
      <c r="V480" s="7" t="s">
        <v>342</v>
      </c>
      <c r="W480" s="31">
        <v>140</v>
      </c>
      <c r="X480" s="31">
        <f>W480/U480</f>
        <v>70</v>
      </c>
      <c r="Y480" s="1" t="s">
        <v>1005</v>
      </c>
      <c r="Z480" s="4" t="s">
        <v>432</v>
      </c>
      <c r="AA480" s="4" t="s">
        <v>436</v>
      </c>
      <c r="AB480" s="34" t="s">
        <v>453</v>
      </c>
      <c r="AC480" s="7" t="s">
        <v>577</v>
      </c>
      <c r="AD480" s="1">
        <v>7</v>
      </c>
      <c r="AE480" s="1">
        <v>6</v>
      </c>
      <c r="AF480" s="1">
        <v>3.5</v>
      </c>
      <c r="AG480" s="1">
        <v>12.5</v>
      </c>
      <c r="AH480" s="1">
        <v>7.5</v>
      </c>
      <c r="AI480" s="1">
        <v>4.375</v>
      </c>
      <c r="AJ480" s="1">
        <v>47</v>
      </c>
      <c r="AK480" s="1">
        <v>36</v>
      </c>
      <c r="AM480" s="50">
        <f t="shared" si="142"/>
        <v>450.69499999999994</v>
      </c>
      <c r="AN480" s="46">
        <v>0.96499999999999997</v>
      </c>
      <c r="AO480" s="1">
        <v>0.154</v>
      </c>
      <c r="AP480" s="47">
        <v>7.0999999999999994E-2</v>
      </c>
      <c r="AQ480" s="1">
        <v>0.42299999999999999</v>
      </c>
      <c r="AU480" s="5"/>
      <c r="AW480" s="5"/>
    </row>
    <row r="481" spans="1:49" ht="13.15" customHeight="1" x14ac:dyDescent="0.2">
      <c r="A481" s="45">
        <f>SUBTOTAL(3,$B$18:B481)</f>
        <v>464</v>
      </c>
      <c r="B481" s="12">
        <v>696244301395</v>
      </c>
      <c r="C481" s="171" t="s">
        <v>547</v>
      </c>
      <c r="D481" s="1" t="s">
        <v>817</v>
      </c>
      <c r="E481" s="18">
        <v>1000</v>
      </c>
      <c r="F481" s="10"/>
      <c r="G481" s="162">
        <v>642.9</v>
      </c>
      <c r="H481" s="5">
        <f t="shared" si="138"/>
        <v>0</v>
      </c>
      <c r="I481" s="102">
        <f t="shared" si="139"/>
        <v>726.47699999999998</v>
      </c>
      <c r="J481" s="85">
        <f t="shared" si="140"/>
        <v>0</v>
      </c>
      <c r="K481" s="58">
        <v>25</v>
      </c>
      <c r="L481" s="4" t="s">
        <v>1</v>
      </c>
      <c r="M481" s="8">
        <f>S481+P481</f>
        <v>15.972</v>
      </c>
      <c r="N481" s="9">
        <v>14.542</v>
      </c>
      <c r="O481" s="2">
        <v>1.4541999999999999</v>
      </c>
      <c r="P481" s="2">
        <v>1.43</v>
      </c>
      <c r="Q481" s="2">
        <v>0</v>
      </c>
      <c r="R481" s="2">
        <v>0</v>
      </c>
      <c r="S481" s="126">
        <f t="shared" si="141"/>
        <v>14.542</v>
      </c>
      <c r="T481" s="7" t="s">
        <v>78</v>
      </c>
      <c r="U481" s="1"/>
      <c r="W481" s="31">
        <v>36</v>
      </c>
      <c r="Y481" s="1" t="s">
        <v>330</v>
      </c>
      <c r="Z481" s="4" t="s">
        <v>432</v>
      </c>
      <c r="AA481" s="4" t="s">
        <v>436</v>
      </c>
      <c r="AB481" s="34" t="s">
        <v>462</v>
      </c>
      <c r="AC481" s="7" t="s">
        <v>575</v>
      </c>
      <c r="AD481" s="1">
        <v>11.25</v>
      </c>
      <c r="AE481" s="1">
        <v>11.25</v>
      </c>
      <c r="AF481" s="1">
        <v>7.5</v>
      </c>
      <c r="AJ481" s="1">
        <v>47</v>
      </c>
      <c r="AK481" s="1">
        <v>36</v>
      </c>
      <c r="AM481" s="50">
        <f t="shared" si="142"/>
        <v>574.99199999999996</v>
      </c>
      <c r="AN481" s="46">
        <v>1.6140000000000001</v>
      </c>
      <c r="AO481" s="48">
        <v>0.2</v>
      </c>
      <c r="AP481" s="47">
        <v>9.7000000000000003E-2</v>
      </c>
      <c r="AQ481" s="1">
        <v>0.42599999999999999</v>
      </c>
      <c r="AU481" s="5"/>
      <c r="AW481" s="5"/>
    </row>
    <row r="482" spans="1:49" ht="13.15" customHeight="1" x14ac:dyDescent="0.2">
      <c r="A482" s="45">
        <f>SUBTOTAL(3,$B$18:B482)</f>
        <v>465</v>
      </c>
      <c r="B482" s="12">
        <v>696244301418</v>
      </c>
      <c r="C482" s="171" t="s">
        <v>548</v>
      </c>
      <c r="D482" s="1" t="s">
        <v>818</v>
      </c>
      <c r="E482" s="18">
        <v>40</v>
      </c>
      <c r="F482" s="10"/>
      <c r="G482" s="162">
        <v>32.64</v>
      </c>
      <c r="H482" s="5">
        <f t="shared" si="138"/>
        <v>0</v>
      </c>
      <c r="I482" s="102">
        <f t="shared" si="139"/>
        <v>36.883200000000002</v>
      </c>
      <c r="J482" s="85">
        <f t="shared" si="140"/>
        <v>0</v>
      </c>
      <c r="K482" s="58">
        <v>25</v>
      </c>
      <c r="L482" s="4" t="s">
        <v>1</v>
      </c>
      <c r="M482" s="8">
        <f>(S482+P482)+(Q482/6)</f>
        <v>0.72534666666666658</v>
      </c>
      <c r="N482" s="9">
        <v>0.58079999999999998</v>
      </c>
      <c r="O482" s="2">
        <v>1.4541999999999999</v>
      </c>
      <c r="P482" s="2">
        <v>8.5999999999999993E-2</v>
      </c>
      <c r="Q482" s="2">
        <v>0.28599999999999998</v>
      </c>
      <c r="R482" s="2">
        <v>0.01</v>
      </c>
      <c r="S482" s="126">
        <f t="shared" si="141"/>
        <v>0.59167999999999998</v>
      </c>
      <c r="T482" s="7" t="s">
        <v>81</v>
      </c>
      <c r="U482" s="1">
        <v>6</v>
      </c>
      <c r="V482" s="7" t="s">
        <v>340</v>
      </c>
      <c r="W482" s="31">
        <v>648</v>
      </c>
      <c r="X482" s="31">
        <f>W482/U482</f>
        <v>108</v>
      </c>
      <c r="Y482" s="1" t="s">
        <v>333</v>
      </c>
      <c r="Z482" s="4" t="s">
        <v>432</v>
      </c>
      <c r="AA482" s="4" t="s">
        <v>436</v>
      </c>
      <c r="AB482" s="34" t="s">
        <v>462</v>
      </c>
      <c r="AC482" s="7" t="s">
        <v>575</v>
      </c>
      <c r="AD482" s="1">
        <v>1.5</v>
      </c>
      <c r="AE482" s="1">
        <v>3.5</v>
      </c>
      <c r="AF482" s="1">
        <v>4.75</v>
      </c>
      <c r="AG482" s="1">
        <v>7.375</v>
      </c>
      <c r="AH482" s="1">
        <v>5.375</v>
      </c>
      <c r="AI482" s="1">
        <v>5.375</v>
      </c>
      <c r="AJ482" s="1">
        <v>47</v>
      </c>
      <c r="AK482" s="1">
        <v>36</v>
      </c>
      <c r="AM482" s="50">
        <f t="shared" si="142"/>
        <v>470.02463999999992</v>
      </c>
      <c r="AN482" s="46">
        <v>1.6140000000000001</v>
      </c>
      <c r="AO482" s="48">
        <v>0.2</v>
      </c>
      <c r="AP482" s="47">
        <v>9.7000000000000003E-2</v>
      </c>
      <c r="AQ482" s="1">
        <v>0.42599999999999999</v>
      </c>
      <c r="AU482" s="5"/>
      <c r="AW482" s="5"/>
    </row>
    <row r="483" spans="1:49" ht="13.15" customHeight="1" x14ac:dyDescent="0.2">
      <c r="A483" s="45">
        <f>SUBTOTAL(3,$B$18:B483)</f>
        <v>466</v>
      </c>
      <c r="B483" s="12">
        <v>696244301432</v>
      </c>
      <c r="C483" s="171" t="s">
        <v>549</v>
      </c>
      <c r="D483" s="1" t="s">
        <v>1097</v>
      </c>
      <c r="E483" s="18">
        <v>168</v>
      </c>
      <c r="F483" s="10"/>
      <c r="G483" s="162">
        <v>119.09</v>
      </c>
      <c r="H483" s="5">
        <f t="shared" si="138"/>
        <v>0</v>
      </c>
      <c r="I483" s="102">
        <f t="shared" si="139"/>
        <v>134.57169999999999</v>
      </c>
      <c r="J483" s="85">
        <f t="shared" si="140"/>
        <v>0</v>
      </c>
      <c r="K483" s="58">
        <v>25</v>
      </c>
      <c r="L483" s="4" t="s">
        <v>1</v>
      </c>
      <c r="M483" s="8">
        <f>S483+P483</f>
        <v>2.7170559999999995</v>
      </c>
      <c r="N483" s="9">
        <v>2.4393600000000002</v>
      </c>
      <c r="O483" s="2">
        <v>1.4541999999999999</v>
      </c>
      <c r="P483" s="2">
        <v>0.26400000000000001</v>
      </c>
      <c r="Q483" s="2">
        <v>0.4</v>
      </c>
      <c r="R483" s="2">
        <v>0.01</v>
      </c>
      <c r="S483" s="126">
        <f t="shared" si="141"/>
        <v>2.4530559999999997</v>
      </c>
      <c r="T483" s="7" t="s">
        <v>70</v>
      </c>
      <c r="U483" s="1">
        <v>2</v>
      </c>
      <c r="V483" s="7" t="s">
        <v>342</v>
      </c>
      <c r="W483" s="31">
        <v>140</v>
      </c>
      <c r="X483" s="31">
        <f>W483/U483</f>
        <v>70</v>
      </c>
      <c r="Y483" s="1" t="s">
        <v>1005</v>
      </c>
      <c r="Z483" s="4" t="s">
        <v>432</v>
      </c>
      <c r="AA483" s="4" t="s">
        <v>436</v>
      </c>
      <c r="AB483" s="34" t="s">
        <v>462</v>
      </c>
      <c r="AC483" s="7" t="s">
        <v>575</v>
      </c>
      <c r="AD483" s="1">
        <v>7</v>
      </c>
      <c r="AE483" s="1">
        <v>6</v>
      </c>
      <c r="AF483" s="1">
        <v>3.5</v>
      </c>
      <c r="AG483" s="1">
        <v>12.5</v>
      </c>
      <c r="AH483" s="1">
        <v>7.5</v>
      </c>
      <c r="AI483" s="1">
        <v>4.375</v>
      </c>
      <c r="AJ483" s="1">
        <v>47</v>
      </c>
      <c r="AK483" s="1">
        <v>36</v>
      </c>
      <c r="AM483" s="50">
        <f t="shared" si="142"/>
        <v>380.38783999999993</v>
      </c>
      <c r="AN483" s="46">
        <v>1.6140000000000001</v>
      </c>
      <c r="AO483" s="48">
        <v>0.2</v>
      </c>
      <c r="AP483" s="47">
        <v>9.7000000000000003E-2</v>
      </c>
      <c r="AQ483" s="1">
        <v>0.42599999999999999</v>
      </c>
      <c r="AU483" s="5"/>
      <c r="AW483" s="5"/>
    </row>
    <row r="484" spans="1:49" ht="13.15" customHeight="1" x14ac:dyDescent="0.2">
      <c r="A484" s="45">
        <f>SUBTOTAL(3,$B$18:B484)</f>
        <v>467</v>
      </c>
      <c r="B484" s="16" t="s">
        <v>1199</v>
      </c>
      <c r="C484" s="13"/>
      <c r="D484" s="13"/>
      <c r="E484" s="150"/>
      <c r="F484" s="13"/>
      <c r="G484" s="14"/>
      <c r="H484" s="14"/>
      <c r="I484" s="111"/>
      <c r="J484" s="91"/>
      <c r="K484" s="141"/>
      <c r="L484" s="134"/>
      <c r="M484" s="52"/>
      <c r="N484" s="52"/>
      <c r="O484" s="52"/>
      <c r="P484" s="52"/>
      <c r="Q484" s="52"/>
      <c r="R484" s="52"/>
      <c r="S484" s="125"/>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U484" s="5"/>
      <c r="AW484" s="5"/>
    </row>
    <row r="485" spans="1:49" x14ac:dyDescent="0.25">
      <c r="A485" s="45">
        <f>SUBTOTAL(3,$B$18:B485)</f>
        <v>468</v>
      </c>
      <c r="B485" s="70">
        <v>696244702123</v>
      </c>
      <c r="C485" s="1" t="s">
        <v>1140</v>
      </c>
      <c r="D485" s="115" t="s">
        <v>1189</v>
      </c>
      <c r="E485" s="18">
        <v>2000</v>
      </c>
      <c r="F485" s="157"/>
      <c r="G485" s="162">
        <v>316.32</v>
      </c>
      <c r="H485" s="162">
        <f t="shared" ref="H485:H491" si="143">(ROUND(G485*(1-$E$5)*(1-$G$5)*(1-$H$5),2)*F485)</f>
        <v>0</v>
      </c>
      <c r="I485" s="102">
        <f t="shared" ref="I485:I490" si="144">(G485*$E$15)+G485</f>
        <v>357.44159999999999</v>
      </c>
      <c r="J485" s="85">
        <f t="shared" ref="J485:J490" si="145">H485+(H485*$E$15)</f>
        <v>0</v>
      </c>
      <c r="K485" s="58" t="s">
        <v>1150</v>
      </c>
      <c r="L485" s="4" t="s">
        <v>1</v>
      </c>
      <c r="N485" s="3">
        <v>36.96</v>
      </c>
      <c r="O485" s="2">
        <v>1.8480000000000001</v>
      </c>
      <c r="P485" s="2">
        <v>1.43</v>
      </c>
      <c r="Q485" s="2">
        <v>0</v>
      </c>
      <c r="S485" s="126">
        <f t="shared" si="141"/>
        <v>36.96</v>
      </c>
      <c r="AW485" s="5"/>
    </row>
    <row r="486" spans="1:49" x14ac:dyDescent="0.25">
      <c r="A486" s="45">
        <f>SUBTOTAL(3,$B$18:B486)</f>
        <v>469</v>
      </c>
      <c r="B486" s="70">
        <v>696244702147</v>
      </c>
      <c r="C486" s="1" t="s">
        <v>1141</v>
      </c>
      <c r="D486" s="115" t="s">
        <v>1190</v>
      </c>
      <c r="E486" s="18">
        <v>50</v>
      </c>
      <c r="F486" s="157"/>
      <c r="G486" s="162">
        <v>9.89</v>
      </c>
      <c r="H486" s="162">
        <f t="shared" si="143"/>
        <v>0</v>
      </c>
      <c r="I486" s="102">
        <f t="shared" si="144"/>
        <v>11.175700000000001</v>
      </c>
      <c r="J486" s="85">
        <f t="shared" si="145"/>
        <v>0</v>
      </c>
      <c r="K486" s="58" t="s">
        <v>1150</v>
      </c>
      <c r="L486" s="4" t="s">
        <v>1</v>
      </c>
      <c r="N486" s="3">
        <v>0.92</v>
      </c>
      <c r="O486" s="2">
        <v>1.8480000000000001</v>
      </c>
      <c r="P486" s="2">
        <v>7.8E-2</v>
      </c>
      <c r="Q486" s="2">
        <v>0.22800000000000001</v>
      </c>
      <c r="S486" s="126">
        <f t="shared" si="141"/>
        <v>0.92400000000000004</v>
      </c>
      <c r="AW486" s="5"/>
    </row>
    <row r="487" spans="1:49" x14ac:dyDescent="0.25">
      <c r="A487" s="45">
        <f>SUBTOTAL(3,$B$18:B487)</f>
        <v>470</v>
      </c>
      <c r="B487" s="70">
        <v>696244702161</v>
      </c>
      <c r="C487" s="1" t="s">
        <v>1142</v>
      </c>
      <c r="D487" s="115" t="s">
        <v>1183</v>
      </c>
      <c r="E487" s="151">
        <v>300</v>
      </c>
      <c r="F487" s="157"/>
      <c r="G487" s="162">
        <v>52.2</v>
      </c>
      <c r="H487" s="162">
        <f t="shared" si="143"/>
        <v>0</v>
      </c>
      <c r="I487" s="102">
        <f t="shared" si="144"/>
        <v>58.986000000000004</v>
      </c>
      <c r="J487" s="85">
        <f t="shared" si="145"/>
        <v>0</v>
      </c>
      <c r="K487" s="58" t="s">
        <v>1150</v>
      </c>
      <c r="L487" s="4" t="s">
        <v>1</v>
      </c>
      <c r="O487" s="2">
        <v>1.8480000000000001</v>
      </c>
      <c r="P487" s="2">
        <v>0.26400000000000001</v>
      </c>
      <c r="Q487" s="2">
        <v>0.4</v>
      </c>
      <c r="S487" s="126">
        <f t="shared" si="141"/>
        <v>5.5439999999999996</v>
      </c>
      <c r="AW487" s="5"/>
    </row>
    <row r="488" spans="1:49" x14ac:dyDescent="0.25">
      <c r="A488" s="45">
        <f>SUBTOTAL(3,$B$18:B488)</f>
        <v>471</v>
      </c>
      <c r="B488" s="70">
        <v>696244702185</v>
      </c>
      <c r="C488" s="1" t="s">
        <v>1143</v>
      </c>
      <c r="D488" s="115" t="s">
        <v>1191</v>
      </c>
      <c r="E488" s="151">
        <v>1000</v>
      </c>
      <c r="F488" s="71"/>
      <c r="G488" s="162">
        <v>256.75</v>
      </c>
      <c r="H488" s="162">
        <f t="shared" si="143"/>
        <v>0</v>
      </c>
      <c r="I488" s="102">
        <f t="shared" si="144"/>
        <v>290.1275</v>
      </c>
      <c r="J488" s="85">
        <f t="shared" si="145"/>
        <v>0</v>
      </c>
      <c r="K488" s="58" t="s">
        <v>1150</v>
      </c>
      <c r="L488" s="4" t="s">
        <v>1</v>
      </c>
      <c r="N488" s="3">
        <v>26.51</v>
      </c>
      <c r="O488" s="2">
        <v>2.6509999999999998</v>
      </c>
      <c r="P488" s="2">
        <v>1.43</v>
      </c>
      <c r="Q488" s="2">
        <v>0</v>
      </c>
      <c r="S488" s="126">
        <f t="shared" si="141"/>
        <v>26.509999999999998</v>
      </c>
      <c r="AW488" s="5"/>
    </row>
    <row r="489" spans="1:49" x14ac:dyDescent="0.25">
      <c r="A489" s="45">
        <f>SUBTOTAL(3,$B$18:B489)</f>
        <v>472</v>
      </c>
      <c r="B489" s="70">
        <v>696244702208</v>
      </c>
      <c r="C489" s="1" t="s">
        <v>1144</v>
      </c>
      <c r="D489" s="115" t="s">
        <v>1192</v>
      </c>
      <c r="E489" s="151">
        <v>50</v>
      </c>
      <c r="F489" s="71"/>
      <c r="G489" s="162">
        <v>16.05</v>
      </c>
      <c r="H489" s="162">
        <f t="shared" si="143"/>
        <v>0</v>
      </c>
      <c r="I489" s="102">
        <f t="shared" si="144"/>
        <v>18.136500000000002</v>
      </c>
      <c r="J489" s="85">
        <f t="shared" si="145"/>
        <v>0</v>
      </c>
      <c r="K489" s="58" t="s">
        <v>1150</v>
      </c>
      <c r="L489" s="4" t="s">
        <v>1</v>
      </c>
      <c r="N489" s="3">
        <v>1.325</v>
      </c>
      <c r="O489" s="2">
        <v>2.6509999999999998</v>
      </c>
      <c r="P489" s="2">
        <v>7.8E-2</v>
      </c>
      <c r="Q489" s="2">
        <v>0.22800000000000001</v>
      </c>
      <c r="S489" s="126">
        <f t="shared" si="141"/>
        <v>1.3254999999999999</v>
      </c>
      <c r="AW489" s="5"/>
    </row>
    <row r="490" spans="1:49" x14ac:dyDescent="0.25">
      <c r="A490" s="45">
        <f>SUBTOTAL(3,$B$18:B490)</f>
        <v>473</v>
      </c>
      <c r="B490" s="70">
        <v>696244702222</v>
      </c>
      <c r="C490" s="1" t="s">
        <v>1145</v>
      </c>
      <c r="D490" s="115" t="s">
        <v>1184</v>
      </c>
      <c r="E490" s="151">
        <v>200</v>
      </c>
      <c r="F490" s="71"/>
      <c r="G490" s="162">
        <v>56.48</v>
      </c>
      <c r="H490" s="162">
        <f t="shared" si="143"/>
        <v>0</v>
      </c>
      <c r="I490" s="102">
        <f t="shared" si="144"/>
        <v>63.822399999999995</v>
      </c>
      <c r="J490" s="85">
        <f t="shared" si="145"/>
        <v>0</v>
      </c>
      <c r="K490" s="58" t="s">
        <v>1150</v>
      </c>
      <c r="L490" s="4" t="s">
        <v>1</v>
      </c>
      <c r="O490" s="2">
        <v>2.6509999999999998</v>
      </c>
      <c r="P490" s="2">
        <v>0.26400000000000001</v>
      </c>
      <c r="Q490" s="2">
        <v>0.4</v>
      </c>
      <c r="S490" s="126">
        <f t="shared" si="141"/>
        <v>5.3019999999999996</v>
      </c>
      <c r="AW490" s="5"/>
    </row>
    <row r="491" spans="1:49" ht="13.15" customHeight="1" x14ac:dyDescent="0.2">
      <c r="A491" s="45">
        <f>SUBTOTAL(3,$B$18:B491)</f>
        <v>474</v>
      </c>
      <c r="B491" s="70">
        <v>696244702666</v>
      </c>
      <c r="C491" s="1" t="s">
        <v>1257</v>
      </c>
      <c r="D491" s="148" t="s">
        <v>1259</v>
      </c>
      <c r="E491" s="175">
        <v>500</v>
      </c>
      <c r="F491" s="71"/>
      <c r="G491" s="158">
        <v>216.36</v>
      </c>
      <c r="H491" s="158">
        <f t="shared" si="143"/>
        <v>0</v>
      </c>
      <c r="I491" s="102">
        <f t="shared" ref="I491:I492" si="146">(G491*$E$15)+G491</f>
        <v>244.48680000000002</v>
      </c>
      <c r="J491" s="85">
        <f t="shared" ref="J491:J492" si="147">H491+(H491*$E$15)</f>
        <v>0</v>
      </c>
      <c r="K491" s="4" t="s">
        <v>1150</v>
      </c>
      <c r="L491" s="155">
        <v>46357</v>
      </c>
      <c r="N491" s="52"/>
      <c r="O491" s="52"/>
      <c r="P491" s="52"/>
      <c r="Q491" s="52"/>
      <c r="R491" s="52"/>
      <c r="S491" s="125"/>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U491" s="5"/>
      <c r="AW491" s="5"/>
    </row>
    <row r="492" spans="1:49" x14ac:dyDescent="0.25">
      <c r="A492" s="45">
        <f>SUBTOTAL(3,$B$18:B492)</f>
        <v>475</v>
      </c>
      <c r="B492" s="70">
        <v>696244702680</v>
      </c>
      <c r="C492" s="1" t="s">
        <v>1258</v>
      </c>
      <c r="D492" s="148" t="s">
        <v>1260</v>
      </c>
      <c r="E492" s="175">
        <v>50</v>
      </c>
      <c r="F492" s="71"/>
      <c r="G492" s="158">
        <v>30.46</v>
      </c>
      <c r="H492" s="158">
        <f t="shared" ref="H492" si="148">(ROUND(G492*(1-$E$5)*(1-$G$5)*(1-$H$5),2)*F492)</f>
        <v>0</v>
      </c>
      <c r="I492" s="102">
        <f t="shared" si="146"/>
        <v>34.419800000000002</v>
      </c>
      <c r="J492" s="85">
        <f t="shared" si="147"/>
        <v>0</v>
      </c>
      <c r="K492" s="4" t="s">
        <v>1150</v>
      </c>
      <c r="L492" s="155">
        <v>46357</v>
      </c>
      <c r="N492" s="3">
        <v>39.17</v>
      </c>
      <c r="O492" s="2">
        <v>3.2648000000000001</v>
      </c>
      <c r="P492" s="2">
        <v>1.43</v>
      </c>
      <c r="Q492" s="2">
        <v>0</v>
      </c>
      <c r="R492" s="1">
        <v>1.8499999999999999E-2</v>
      </c>
      <c r="S492" s="126">
        <f>O492/100*E494+R492</f>
        <v>32.666500000000006</v>
      </c>
      <c r="AW492" s="5"/>
    </row>
    <row r="493" spans="1:49" x14ac:dyDescent="0.25">
      <c r="A493" s="45">
        <f>SUBTOTAL(3,$B$18:B493)</f>
        <v>476</v>
      </c>
      <c r="B493" s="16" t="s">
        <v>1198</v>
      </c>
      <c r="C493" s="13"/>
      <c r="D493" s="13"/>
      <c r="E493" s="150"/>
      <c r="F493" s="13"/>
      <c r="G493" s="14"/>
      <c r="H493" s="14"/>
      <c r="I493" s="111"/>
      <c r="J493" s="91"/>
      <c r="K493" s="141"/>
      <c r="L493" s="134"/>
      <c r="M493" s="52"/>
      <c r="N493" s="3">
        <v>1.6324000000000001</v>
      </c>
      <c r="O493" s="2">
        <v>3.2648000000000001</v>
      </c>
      <c r="P493" s="2">
        <v>8.5999999999999993E-2</v>
      </c>
      <c r="Q493" s="2">
        <v>0.28599999999999998</v>
      </c>
      <c r="R493" s="1">
        <v>1.8499999999999999E-2</v>
      </c>
      <c r="S493" s="126">
        <f>O493/100*E495+R493</f>
        <v>1.6509</v>
      </c>
      <c r="AW493" s="5"/>
    </row>
    <row r="494" spans="1:49" x14ac:dyDescent="0.25">
      <c r="A494" s="45">
        <f>SUBTOTAL(3,$B$18:B494)</f>
        <v>477</v>
      </c>
      <c r="B494" s="70">
        <v>696244404157</v>
      </c>
      <c r="C494" s="1" t="s">
        <v>1146</v>
      </c>
      <c r="D494" s="115" t="s">
        <v>1185</v>
      </c>
      <c r="E494" s="18">
        <v>1000</v>
      </c>
      <c r="F494" s="71"/>
      <c r="G494" s="162">
        <v>501.8</v>
      </c>
      <c r="H494" s="162">
        <f t="shared" ref="H494:H497" si="149">(ROUND(G494*(1-$E$5)*(1-$G$5)*(1-$H$5),2)*F494)</f>
        <v>0</v>
      </c>
      <c r="I494" s="102">
        <f t="shared" ref="I494:I497" si="150">(G494*$E$15)+G494</f>
        <v>567.03399999999999</v>
      </c>
      <c r="J494" s="85">
        <f t="shared" ref="J494:J497" si="151">H494+(H494*$E$15)</f>
        <v>0</v>
      </c>
      <c r="K494" s="58">
        <v>30</v>
      </c>
      <c r="L494" s="4" t="s">
        <v>1</v>
      </c>
      <c r="N494" s="3">
        <v>39.08</v>
      </c>
      <c r="O494" s="2">
        <v>4.3428000000000004</v>
      </c>
      <c r="P494" s="2">
        <v>1.43</v>
      </c>
      <c r="Q494" s="2">
        <v>0</v>
      </c>
      <c r="R494" s="1">
        <v>1.8499999999999999E-2</v>
      </c>
      <c r="S494" s="126">
        <f>O494/100*E496+R494</f>
        <v>21.732500000000002</v>
      </c>
      <c r="AW494" s="5"/>
    </row>
    <row r="495" spans="1:49" x14ac:dyDescent="0.25">
      <c r="A495" s="45">
        <f>SUBTOTAL(3,$B$18:B495)</f>
        <v>478</v>
      </c>
      <c r="B495" s="70">
        <v>696244404171</v>
      </c>
      <c r="C495" s="1" t="s">
        <v>1147</v>
      </c>
      <c r="D495" s="115" t="s">
        <v>1186</v>
      </c>
      <c r="E495" s="18">
        <v>50</v>
      </c>
      <c r="F495" s="71"/>
      <c r="G495" s="162">
        <v>31.36</v>
      </c>
      <c r="H495" s="162">
        <f t="shared" si="149"/>
        <v>0</v>
      </c>
      <c r="I495" s="102">
        <f t="shared" si="150"/>
        <v>35.436799999999998</v>
      </c>
      <c r="J495" s="85">
        <f t="shared" si="151"/>
        <v>0</v>
      </c>
      <c r="K495" s="58">
        <v>30</v>
      </c>
      <c r="L495" s="4" t="s">
        <v>1</v>
      </c>
      <c r="N495" s="3">
        <v>2.1714000000000002</v>
      </c>
      <c r="O495" s="2">
        <v>4.3428000000000004</v>
      </c>
      <c r="P495" s="2">
        <v>8.5999999999999993E-2</v>
      </c>
      <c r="Q495" s="2">
        <v>0.28599999999999998</v>
      </c>
      <c r="R495" s="1">
        <v>1.8499999999999999E-2</v>
      </c>
      <c r="S495" s="126">
        <f>O495/100*E497+R495</f>
        <v>2.1899000000000002</v>
      </c>
      <c r="AW495" s="5"/>
    </row>
    <row r="496" spans="1:49" ht="13.15" customHeight="1" x14ac:dyDescent="0.2">
      <c r="A496" s="45">
        <f>SUBTOTAL(3,$B$18:B496)</f>
        <v>479</v>
      </c>
      <c r="B496" s="70">
        <v>696244404218</v>
      </c>
      <c r="C496" s="1" t="s">
        <v>1148</v>
      </c>
      <c r="D496" s="115" t="s">
        <v>1187</v>
      </c>
      <c r="E496" s="18">
        <v>500</v>
      </c>
      <c r="F496" s="71"/>
      <c r="G496" s="162">
        <v>385.2</v>
      </c>
      <c r="H496" s="162">
        <f t="shared" si="149"/>
        <v>0</v>
      </c>
      <c r="I496" s="102">
        <f t="shared" si="150"/>
        <v>435.27600000000001</v>
      </c>
      <c r="J496" s="85">
        <f t="shared" si="151"/>
        <v>0</v>
      </c>
      <c r="K496" s="58">
        <v>30</v>
      </c>
      <c r="L496" s="4" t="s">
        <v>1</v>
      </c>
      <c r="N496" s="52"/>
      <c r="O496" s="52"/>
      <c r="P496" s="52"/>
      <c r="Q496" s="52"/>
      <c r="R496" s="52"/>
      <c r="S496" s="125"/>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U496" s="5"/>
      <c r="AW496" s="5"/>
    </row>
    <row r="497" spans="1:49" ht="12.75" x14ac:dyDescent="0.2">
      <c r="A497" s="45">
        <f>SUBTOTAL(3,$B$18:B497)</f>
        <v>480</v>
      </c>
      <c r="B497" s="70">
        <v>696244404232</v>
      </c>
      <c r="C497" s="1" t="s">
        <v>1149</v>
      </c>
      <c r="D497" s="115" t="s">
        <v>1188</v>
      </c>
      <c r="E497" s="18">
        <v>50</v>
      </c>
      <c r="F497" s="71"/>
      <c r="G497" s="162">
        <v>48.15</v>
      </c>
      <c r="H497" s="162">
        <f t="shared" si="149"/>
        <v>0</v>
      </c>
      <c r="I497" s="102">
        <f t="shared" si="150"/>
        <v>54.409500000000001</v>
      </c>
      <c r="J497" s="85">
        <f t="shared" si="151"/>
        <v>0</v>
      </c>
      <c r="K497" s="58">
        <v>30</v>
      </c>
      <c r="L497" s="4" t="s">
        <v>1</v>
      </c>
      <c r="N497" s="9">
        <v>3.0800000000000005</v>
      </c>
      <c r="O497" s="2">
        <v>2.9860000000000002</v>
      </c>
      <c r="P497" s="2">
        <v>7.8E-2</v>
      </c>
      <c r="Q497" s="2">
        <v>0.22800000000000001</v>
      </c>
      <c r="R497" s="2">
        <v>6.2E-2</v>
      </c>
      <c r="S497" s="126">
        <f t="shared" ref="S497:S506" si="152">O497/100*E499+R497</f>
        <v>14.991999999999999</v>
      </c>
      <c r="T497" s="7" t="s">
        <v>444</v>
      </c>
      <c r="U497" s="1"/>
      <c r="V497" s="7"/>
      <c r="W497" s="31">
        <v>36</v>
      </c>
      <c r="Y497" s="1" t="s">
        <v>329</v>
      </c>
      <c r="Z497" s="4" t="s">
        <v>430</v>
      </c>
      <c r="AA497" s="4" t="s">
        <v>436</v>
      </c>
      <c r="AB497" s="34" t="s">
        <v>479</v>
      </c>
      <c r="AC497" s="7" t="s">
        <v>583</v>
      </c>
      <c r="AD497" s="1">
        <v>11.25</v>
      </c>
      <c r="AE497" s="1">
        <v>11.25</v>
      </c>
      <c r="AF497" s="1">
        <v>6</v>
      </c>
      <c r="AJ497" s="1">
        <v>47</v>
      </c>
      <c r="AK497" s="1">
        <v>36</v>
      </c>
      <c r="AM497" s="50">
        <f t="shared" ref="AM497:AM506" si="153">M499*W497</f>
        <v>543.88799999999992</v>
      </c>
      <c r="AN497" s="46">
        <v>1.4570000000000001</v>
      </c>
      <c r="AO497" s="1">
        <v>0.22600000000000001</v>
      </c>
      <c r="AP497" s="47">
        <v>0.68899999999999995</v>
      </c>
      <c r="AQ497" s="1">
        <v>0.433</v>
      </c>
      <c r="AU497" s="5"/>
      <c r="AW497" s="5"/>
    </row>
    <row r="498" spans="1:49" ht="13.15" customHeight="1" x14ac:dyDescent="0.2">
      <c r="A498" s="45">
        <f>SUBTOTAL(3,$B$18:B498)</f>
        <v>481</v>
      </c>
      <c r="B498" s="16" t="s">
        <v>75</v>
      </c>
      <c r="C498" s="13"/>
      <c r="D498" s="13"/>
      <c r="E498" s="150"/>
      <c r="F498" s="13"/>
      <c r="G498" s="14"/>
      <c r="H498" s="14"/>
      <c r="I498" s="111"/>
      <c r="J498" s="91"/>
      <c r="K498" s="141"/>
      <c r="L498" s="134"/>
      <c r="M498" s="52"/>
      <c r="N498" s="9">
        <v>3.0800000000000005</v>
      </c>
      <c r="O498" s="2">
        <v>2.9860000000000002</v>
      </c>
      <c r="P498" s="2">
        <v>7.8E-2</v>
      </c>
      <c r="Q498" s="2">
        <v>0.22800000000000001</v>
      </c>
      <c r="R498" s="2">
        <v>6.2E-2</v>
      </c>
      <c r="S498" s="126">
        <f t="shared" si="152"/>
        <v>3.048</v>
      </c>
      <c r="T498" s="7" t="s">
        <v>70</v>
      </c>
      <c r="U498" s="1">
        <v>2</v>
      </c>
      <c r="V498" s="7" t="s">
        <v>342</v>
      </c>
      <c r="W498" s="31">
        <v>140</v>
      </c>
      <c r="X498" s="31">
        <f t="shared" ref="X498:X505" si="154">W498/U498</f>
        <v>70</v>
      </c>
      <c r="Y498" s="1" t="s">
        <v>1005</v>
      </c>
      <c r="Z498" s="4" t="s">
        <v>430</v>
      </c>
      <c r="AA498" s="4" t="s">
        <v>436</v>
      </c>
      <c r="AB498" s="34" t="s">
        <v>479</v>
      </c>
      <c r="AC498" s="7" t="s">
        <v>583</v>
      </c>
      <c r="AD498" s="1">
        <v>7</v>
      </c>
      <c r="AE498" s="1">
        <v>6</v>
      </c>
      <c r="AF498" s="1">
        <v>3.5</v>
      </c>
      <c r="AG498" s="1">
        <v>12.5</v>
      </c>
      <c r="AH498" s="1">
        <v>7.5</v>
      </c>
      <c r="AI498" s="1">
        <v>4.375</v>
      </c>
      <c r="AJ498" s="1">
        <v>47</v>
      </c>
      <c r="AK498" s="1">
        <v>36</v>
      </c>
      <c r="AM498" s="50">
        <f t="shared" si="153"/>
        <v>442.96</v>
      </c>
      <c r="AN498" s="46">
        <v>1.4570000000000001</v>
      </c>
      <c r="AO498" s="1">
        <v>0.22600000000000001</v>
      </c>
      <c r="AP498" s="47">
        <v>0.68899999999999995</v>
      </c>
      <c r="AQ498" s="1">
        <v>0.433</v>
      </c>
      <c r="AU498" s="5"/>
      <c r="AW498" s="5"/>
    </row>
    <row r="499" spans="1:49" ht="13.15" customHeight="1" x14ac:dyDescent="0.2">
      <c r="A499" s="45">
        <f>SUBTOTAL(3,$B$18:B499)</f>
        <v>482</v>
      </c>
      <c r="B499" s="12">
        <v>696244501566</v>
      </c>
      <c r="C499" s="1" t="s">
        <v>442</v>
      </c>
      <c r="D499" s="1" t="s">
        <v>443</v>
      </c>
      <c r="E499" s="18">
        <v>500</v>
      </c>
      <c r="F499" s="10"/>
      <c r="G499" s="162">
        <v>859.11</v>
      </c>
      <c r="H499" s="5">
        <f t="shared" ref="H499:H508" si="155">(ROUND(G499*(1-$E$5)*(1-$G$5)*(1-$H$5),2)*F499)</f>
        <v>0</v>
      </c>
      <c r="I499" s="102">
        <f t="shared" ref="I499:I508" si="156">(G499*$E$15)+G499</f>
        <v>970.79430000000002</v>
      </c>
      <c r="J499" s="85">
        <f t="shared" ref="J499:J508" si="157">H499+(H499*$E$15)</f>
        <v>0</v>
      </c>
      <c r="K499" s="58" t="s">
        <v>1201</v>
      </c>
      <c r="L499" s="4" t="s">
        <v>1</v>
      </c>
      <c r="M499" s="8">
        <f t="shared" ref="M499:M507" si="158">(S497+P497)+(Q497/6)</f>
        <v>15.107999999999999</v>
      </c>
      <c r="N499" s="9">
        <v>1.1088</v>
      </c>
      <c r="O499" s="2">
        <v>2.9860000000000002</v>
      </c>
      <c r="P499" s="2">
        <v>7.8E-2</v>
      </c>
      <c r="Q499" s="2">
        <v>0.22800000000000001</v>
      </c>
      <c r="R499" s="2">
        <v>0</v>
      </c>
      <c r="S499" s="126">
        <f t="shared" si="152"/>
        <v>0.53748000000000007</v>
      </c>
      <c r="T499" s="7" t="s">
        <v>67</v>
      </c>
      <c r="U499" s="1">
        <v>6</v>
      </c>
      <c r="V499" s="7" t="s">
        <v>341</v>
      </c>
      <c r="W499" s="31">
        <v>864</v>
      </c>
      <c r="X499" s="31">
        <f t="shared" si="154"/>
        <v>144</v>
      </c>
      <c r="Y499" s="1" t="s">
        <v>332</v>
      </c>
      <c r="Z499" s="4" t="s">
        <v>430</v>
      </c>
      <c r="AA499" s="4" t="s">
        <v>436</v>
      </c>
      <c r="AB499" s="34" t="s">
        <v>479</v>
      </c>
      <c r="AC499" s="7" t="s">
        <v>583</v>
      </c>
      <c r="AD499" s="1">
        <v>1.5</v>
      </c>
      <c r="AE499" s="1">
        <v>3.5</v>
      </c>
      <c r="AF499" s="1">
        <v>4.75</v>
      </c>
      <c r="AG499" s="1">
        <v>7.375</v>
      </c>
      <c r="AH499" s="1">
        <v>5.375</v>
      </c>
      <c r="AI499" s="1">
        <v>5.375</v>
      </c>
      <c r="AJ499" s="1">
        <v>47</v>
      </c>
      <c r="AK499" s="1">
        <v>36</v>
      </c>
      <c r="AM499" s="50">
        <f t="shared" si="153"/>
        <v>564.60672</v>
      </c>
      <c r="AN499" s="46">
        <v>1.4570000000000001</v>
      </c>
      <c r="AO499" s="1">
        <v>0.22600000000000001</v>
      </c>
      <c r="AP499" s="47">
        <v>0.68899999999999995</v>
      </c>
      <c r="AQ499" s="1">
        <v>0.433</v>
      </c>
      <c r="AU499" s="5"/>
      <c r="AW499" s="5"/>
    </row>
    <row r="500" spans="1:49" ht="12.75" x14ac:dyDescent="0.2">
      <c r="A500" s="45">
        <f>SUBTOTAL(3,$B$18:B500)</f>
        <v>483</v>
      </c>
      <c r="B500" s="12">
        <v>696244500002</v>
      </c>
      <c r="C500" s="1" t="s">
        <v>74</v>
      </c>
      <c r="D500" s="1" t="s">
        <v>1098</v>
      </c>
      <c r="E500" s="18">
        <v>100</v>
      </c>
      <c r="F500" s="10"/>
      <c r="G500" s="162">
        <v>179.55</v>
      </c>
      <c r="H500" s="5">
        <f t="shared" si="155"/>
        <v>0</v>
      </c>
      <c r="I500" s="102">
        <f t="shared" si="156"/>
        <v>202.89150000000001</v>
      </c>
      <c r="J500" s="85">
        <f t="shared" si="157"/>
        <v>0</v>
      </c>
      <c r="K500" s="58" t="s">
        <v>1201</v>
      </c>
      <c r="L500" s="4" t="s">
        <v>1</v>
      </c>
      <c r="M500" s="8">
        <f t="shared" si="158"/>
        <v>3.1639999999999997</v>
      </c>
      <c r="N500" s="9">
        <v>3.6322000000000005</v>
      </c>
      <c r="O500" s="2">
        <v>3.59</v>
      </c>
      <c r="P500" s="2">
        <v>7.8E-2</v>
      </c>
      <c r="Q500" s="2">
        <v>0.22800000000000001</v>
      </c>
      <c r="R500" s="2">
        <v>6.2E-2</v>
      </c>
      <c r="S500" s="126">
        <f t="shared" si="152"/>
        <v>18.012</v>
      </c>
      <c r="T500" s="7" t="s">
        <v>444</v>
      </c>
      <c r="U500" s="1"/>
      <c r="V500" s="7"/>
      <c r="W500" s="31">
        <v>36</v>
      </c>
      <c r="Y500" s="1" t="s">
        <v>329</v>
      </c>
      <c r="Z500" s="4" t="s">
        <v>430</v>
      </c>
      <c r="AA500" s="4" t="s">
        <v>436</v>
      </c>
      <c r="AB500" s="34" t="s">
        <v>480</v>
      </c>
      <c r="AC500" s="7" t="s">
        <v>583</v>
      </c>
      <c r="AD500" s="1">
        <v>11.25</v>
      </c>
      <c r="AE500" s="1">
        <v>11.25</v>
      </c>
      <c r="AF500" s="1">
        <v>6</v>
      </c>
      <c r="AJ500" s="1">
        <v>47</v>
      </c>
      <c r="AK500" s="1">
        <v>36</v>
      </c>
      <c r="AM500" s="50">
        <f t="shared" si="153"/>
        <v>652.60799999999995</v>
      </c>
      <c r="AN500" s="46">
        <v>1.732</v>
      </c>
      <c r="AO500" s="1">
        <v>0.22600000000000001</v>
      </c>
      <c r="AP500" s="47">
        <v>0.68899999999999995</v>
      </c>
      <c r="AQ500" s="1">
        <v>0.433</v>
      </c>
      <c r="AU500" s="5"/>
      <c r="AW500" s="5"/>
    </row>
    <row r="501" spans="1:49" ht="12.75" customHeight="1" x14ac:dyDescent="0.2">
      <c r="A501" s="45">
        <f>SUBTOTAL(3,$B$18:B501)</f>
        <v>484</v>
      </c>
      <c r="B501" s="12">
        <v>696244500255</v>
      </c>
      <c r="C501" s="1" t="s">
        <v>73</v>
      </c>
      <c r="D501" s="1" t="s">
        <v>72</v>
      </c>
      <c r="E501" s="18">
        <v>18</v>
      </c>
      <c r="F501" s="10"/>
      <c r="G501" s="162">
        <v>37.35</v>
      </c>
      <c r="H501" s="5">
        <f t="shared" si="155"/>
        <v>0</v>
      </c>
      <c r="I501" s="102">
        <f t="shared" si="156"/>
        <v>42.205500000000001</v>
      </c>
      <c r="J501" s="85">
        <f t="shared" si="157"/>
        <v>0</v>
      </c>
      <c r="L501" s="4" t="s">
        <v>1</v>
      </c>
      <c r="M501" s="8">
        <f t="shared" si="158"/>
        <v>0.65348000000000006</v>
      </c>
      <c r="N501" s="9">
        <v>3.6322000000000005</v>
      </c>
      <c r="O501" s="2">
        <v>3.59</v>
      </c>
      <c r="P501" s="2">
        <v>7.8E-2</v>
      </c>
      <c r="Q501" s="2">
        <v>0.22800000000000001</v>
      </c>
      <c r="R501" s="2">
        <v>6.2E-2</v>
      </c>
      <c r="S501" s="126">
        <f t="shared" si="152"/>
        <v>3.6520000000000001</v>
      </c>
      <c r="T501" s="7" t="s">
        <v>70</v>
      </c>
      <c r="U501" s="1">
        <v>2</v>
      </c>
      <c r="V501" s="7" t="s">
        <v>342</v>
      </c>
      <c r="W501" s="31">
        <v>140</v>
      </c>
      <c r="X501" s="31">
        <f t="shared" si="154"/>
        <v>70</v>
      </c>
      <c r="Y501" s="1" t="s">
        <v>1005</v>
      </c>
      <c r="Z501" s="4" t="s">
        <v>430</v>
      </c>
      <c r="AA501" s="4" t="s">
        <v>436</v>
      </c>
      <c r="AB501" s="34" t="s">
        <v>480</v>
      </c>
      <c r="AC501" s="7" t="s">
        <v>583</v>
      </c>
      <c r="AD501" s="1">
        <v>7</v>
      </c>
      <c r="AE501" s="1">
        <v>6</v>
      </c>
      <c r="AF501" s="1">
        <v>3.5</v>
      </c>
      <c r="AG501" s="1">
        <v>12.5</v>
      </c>
      <c r="AH501" s="1">
        <v>7.5</v>
      </c>
      <c r="AI501" s="1">
        <v>4.375</v>
      </c>
      <c r="AJ501" s="1">
        <v>47</v>
      </c>
      <c r="AK501" s="1">
        <v>36</v>
      </c>
      <c r="AM501" s="50">
        <f t="shared" si="153"/>
        <v>527.52</v>
      </c>
      <c r="AN501" s="46">
        <v>1.732</v>
      </c>
      <c r="AO501" s="1">
        <v>0.22600000000000001</v>
      </c>
      <c r="AP501" s="47">
        <v>0.68899999999999995</v>
      </c>
      <c r="AQ501" s="1">
        <v>0.433</v>
      </c>
      <c r="AU501" s="5"/>
      <c r="AW501" s="5"/>
    </row>
    <row r="502" spans="1:49" ht="14.25" customHeight="1" x14ac:dyDescent="0.2">
      <c r="A502" s="45">
        <f>SUBTOTAL(3,$B$18:B502)</f>
        <v>485</v>
      </c>
      <c r="B502" s="12">
        <v>696244501580</v>
      </c>
      <c r="C502" s="1" t="s">
        <v>445</v>
      </c>
      <c r="D502" s="1" t="s">
        <v>446</v>
      </c>
      <c r="E502" s="18">
        <v>500</v>
      </c>
      <c r="F502" s="10"/>
      <c r="G502" s="162">
        <v>967.78</v>
      </c>
      <c r="H502" s="5">
        <f t="shared" si="155"/>
        <v>0</v>
      </c>
      <c r="I502" s="102">
        <f t="shared" si="156"/>
        <v>1093.5914</v>
      </c>
      <c r="J502" s="85">
        <f t="shared" si="157"/>
        <v>0</v>
      </c>
      <c r="K502" s="58" t="s">
        <v>1201</v>
      </c>
      <c r="L502" s="4" t="s">
        <v>1</v>
      </c>
      <c r="M502" s="8">
        <f t="shared" si="158"/>
        <v>18.128</v>
      </c>
      <c r="N502" s="9">
        <v>1.4256</v>
      </c>
      <c r="O502" s="2">
        <v>3.59</v>
      </c>
      <c r="P502" s="2">
        <v>7.8E-2</v>
      </c>
      <c r="Q502" s="2">
        <v>0.22800000000000001</v>
      </c>
      <c r="R502" s="2">
        <v>0</v>
      </c>
      <c r="S502" s="126">
        <f t="shared" si="152"/>
        <v>0.6462</v>
      </c>
      <c r="T502" s="7" t="s">
        <v>67</v>
      </c>
      <c r="U502" s="1">
        <v>6</v>
      </c>
      <c r="V502" s="7" t="s">
        <v>341</v>
      </c>
      <c r="W502" s="31">
        <v>864</v>
      </c>
      <c r="X502" s="31">
        <f t="shared" si="154"/>
        <v>144</v>
      </c>
      <c r="Y502" s="1" t="s">
        <v>332</v>
      </c>
      <c r="Z502" s="4" t="s">
        <v>430</v>
      </c>
      <c r="AA502" s="4" t="s">
        <v>436</v>
      </c>
      <c r="AB502" s="34" t="s">
        <v>480</v>
      </c>
      <c r="AC502" s="7" t="s">
        <v>583</v>
      </c>
      <c r="AD502" s="1">
        <v>1.5</v>
      </c>
      <c r="AE502" s="1">
        <v>3.5</v>
      </c>
      <c r="AF502" s="1">
        <v>4.75</v>
      </c>
      <c r="AG502" s="1">
        <v>7.375</v>
      </c>
      <c r="AH502" s="1">
        <v>5.375</v>
      </c>
      <c r="AI502" s="1">
        <v>5.375</v>
      </c>
      <c r="AJ502" s="1">
        <v>47</v>
      </c>
      <c r="AK502" s="1">
        <v>36</v>
      </c>
      <c r="AM502" s="50">
        <f t="shared" si="153"/>
        <v>658.54079999999999</v>
      </c>
      <c r="AN502" s="46">
        <v>1.732</v>
      </c>
      <c r="AO502" s="1">
        <v>0.22600000000000001</v>
      </c>
      <c r="AP502" s="47">
        <v>0.68899999999999995</v>
      </c>
      <c r="AQ502" s="1">
        <v>0.433</v>
      </c>
      <c r="AU502" s="5"/>
      <c r="AW502" s="5"/>
    </row>
    <row r="503" spans="1:49" ht="12.75" x14ac:dyDescent="0.2">
      <c r="A503" s="45">
        <f>SUBTOTAL(3,$B$18:B503)</f>
        <v>486</v>
      </c>
      <c r="B503" s="12">
        <v>696244500132</v>
      </c>
      <c r="C503" s="1" t="s">
        <v>71</v>
      </c>
      <c r="D503" s="1" t="s">
        <v>1099</v>
      </c>
      <c r="E503" s="18">
        <v>100</v>
      </c>
      <c r="F503" s="10"/>
      <c r="G503" s="162">
        <v>199.73</v>
      </c>
      <c r="H503" s="5">
        <f t="shared" si="155"/>
        <v>0</v>
      </c>
      <c r="I503" s="102">
        <f t="shared" si="156"/>
        <v>225.69489999999999</v>
      </c>
      <c r="J503" s="85">
        <f t="shared" si="157"/>
        <v>0</v>
      </c>
      <c r="K503" s="58" t="s">
        <v>1201</v>
      </c>
      <c r="L503" s="4" t="s">
        <v>1</v>
      </c>
      <c r="M503" s="8">
        <f t="shared" si="158"/>
        <v>3.7679999999999998</v>
      </c>
      <c r="N503" s="9">
        <v>4.6420000000000003</v>
      </c>
      <c r="O503" s="2">
        <v>4.6399999999999997</v>
      </c>
      <c r="P503" s="2">
        <v>7.8E-2</v>
      </c>
      <c r="Q503" s="2">
        <v>0.22800000000000001</v>
      </c>
      <c r="R503" s="2">
        <v>6.2E-2</v>
      </c>
      <c r="S503" s="126">
        <f t="shared" si="152"/>
        <v>23.262</v>
      </c>
      <c r="T503" s="7" t="s">
        <v>444</v>
      </c>
      <c r="U503" s="1"/>
      <c r="V503" s="7"/>
      <c r="W503" s="31">
        <v>36</v>
      </c>
      <c r="Y503" s="1" t="s">
        <v>329</v>
      </c>
      <c r="Z503" s="4" t="s">
        <v>430</v>
      </c>
      <c r="AA503" s="4" t="s">
        <v>436</v>
      </c>
      <c r="AB503" s="34" t="s">
        <v>503</v>
      </c>
      <c r="AC503" s="7" t="s">
        <v>584</v>
      </c>
      <c r="AD503" s="1">
        <v>11.25</v>
      </c>
      <c r="AE503" s="1">
        <v>11.25</v>
      </c>
      <c r="AF503" s="1">
        <v>6</v>
      </c>
      <c r="AJ503" s="1">
        <v>47</v>
      </c>
      <c r="AK503" s="1">
        <v>36</v>
      </c>
      <c r="AM503" s="50">
        <f t="shared" si="153"/>
        <v>841.60799999999995</v>
      </c>
      <c r="AN503" s="46">
        <v>1.929</v>
      </c>
      <c r="AO503" s="1">
        <v>0.22600000000000001</v>
      </c>
      <c r="AP503" s="47">
        <v>0.68899999999999995</v>
      </c>
      <c r="AQ503" s="1">
        <v>0.433</v>
      </c>
      <c r="AU503" s="5"/>
      <c r="AW503" s="5"/>
    </row>
    <row r="504" spans="1:49" ht="14.45" customHeight="1" x14ac:dyDescent="0.2">
      <c r="A504" s="45">
        <f>SUBTOTAL(3,$B$18:B504)</f>
        <v>487</v>
      </c>
      <c r="B504" s="12">
        <v>696244500279</v>
      </c>
      <c r="C504" s="1" t="s">
        <v>69</v>
      </c>
      <c r="D504" s="1" t="s">
        <v>68</v>
      </c>
      <c r="E504" s="18">
        <v>18</v>
      </c>
      <c r="F504" s="10"/>
      <c r="G504" s="162">
        <v>39.979999999999997</v>
      </c>
      <c r="H504" s="5">
        <f t="shared" si="155"/>
        <v>0</v>
      </c>
      <c r="I504" s="102">
        <f t="shared" si="156"/>
        <v>45.177399999999999</v>
      </c>
      <c r="J504" s="85">
        <f t="shared" si="157"/>
        <v>0</v>
      </c>
      <c r="L504" s="4" t="s">
        <v>1</v>
      </c>
      <c r="M504" s="8">
        <f t="shared" si="158"/>
        <v>0.76219999999999999</v>
      </c>
      <c r="N504" s="9">
        <v>4.6420000000000003</v>
      </c>
      <c r="O504" s="2">
        <v>4.6399999999999997</v>
      </c>
      <c r="P504" s="2">
        <v>7.8E-2</v>
      </c>
      <c r="Q504" s="2">
        <v>0.22800000000000001</v>
      </c>
      <c r="R504" s="2">
        <v>6.2E-2</v>
      </c>
      <c r="S504" s="126">
        <f t="shared" si="152"/>
        <v>4.702</v>
      </c>
      <c r="T504" s="7" t="s">
        <v>70</v>
      </c>
      <c r="U504" s="1">
        <v>2</v>
      </c>
      <c r="V504" s="7" t="s">
        <v>342</v>
      </c>
      <c r="W504" s="31">
        <v>140</v>
      </c>
      <c r="X504" s="31">
        <f t="shared" si="154"/>
        <v>70</v>
      </c>
      <c r="Y504" s="1" t="s">
        <v>1005</v>
      </c>
      <c r="Z504" s="4" t="s">
        <v>430</v>
      </c>
      <c r="AA504" s="4" t="s">
        <v>436</v>
      </c>
      <c r="AB504" s="34" t="s">
        <v>503</v>
      </c>
      <c r="AC504" s="7" t="s">
        <v>584</v>
      </c>
      <c r="AD504" s="1">
        <v>7</v>
      </c>
      <c r="AE504" s="1">
        <v>6</v>
      </c>
      <c r="AF504" s="1">
        <v>3.5</v>
      </c>
      <c r="AG504" s="1">
        <v>12.5</v>
      </c>
      <c r="AH504" s="1">
        <v>7.5</v>
      </c>
      <c r="AI504" s="1">
        <v>4.375</v>
      </c>
      <c r="AJ504" s="1">
        <v>47</v>
      </c>
      <c r="AK504" s="1">
        <v>36</v>
      </c>
      <c r="AM504" s="50">
        <f t="shared" si="153"/>
        <v>674.5200000000001</v>
      </c>
      <c r="AN504" s="46">
        <v>1.929</v>
      </c>
      <c r="AO504" s="1">
        <v>0.22600000000000001</v>
      </c>
      <c r="AP504" s="47">
        <v>0.68899999999999995</v>
      </c>
      <c r="AQ504" s="1">
        <v>0.433</v>
      </c>
      <c r="AU504" s="5"/>
      <c r="AW504" s="5"/>
    </row>
    <row r="505" spans="1:49" ht="13.15" customHeight="1" x14ac:dyDescent="0.2">
      <c r="A505" s="45">
        <f>SUBTOTAL(3,$B$18:B505)</f>
        <v>488</v>
      </c>
      <c r="B505" s="12">
        <v>696244501597</v>
      </c>
      <c r="C505" s="1" t="s">
        <v>447</v>
      </c>
      <c r="D505" s="1" t="s">
        <v>448</v>
      </c>
      <c r="E505" s="18">
        <v>500</v>
      </c>
      <c r="F505" s="10"/>
      <c r="G505" s="162">
        <v>1192.1400000000001</v>
      </c>
      <c r="H505" s="5">
        <f t="shared" si="155"/>
        <v>0</v>
      </c>
      <c r="I505" s="102">
        <f t="shared" si="156"/>
        <v>1347.1182000000001</v>
      </c>
      <c r="J505" s="85">
        <f t="shared" si="157"/>
        <v>0</v>
      </c>
      <c r="K505" s="58" t="s">
        <v>1201</v>
      </c>
      <c r="L505" s="4" t="s">
        <v>1</v>
      </c>
      <c r="M505" s="8">
        <f t="shared" si="158"/>
        <v>23.378</v>
      </c>
      <c r="N505" s="9">
        <v>1.4256</v>
      </c>
      <c r="O505" s="2">
        <v>4.6399999999999997</v>
      </c>
      <c r="P505" s="2">
        <v>7.8E-2</v>
      </c>
      <c r="Q505" s="2">
        <v>0.22800000000000001</v>
      </c>
      <c r="R505" s="2">
        <v>0</v>
      </c>
      <c r="S505" s="126">
        <f t="shared" si="152"/>
        <v>0.83519999999999994</v>
      </c>
      <c r="T505" s="7" t="s">
        <v>67</v>
      </c>
      <c r="U505" s="1">
        <v>6</v>
      </c>
      <c r="V505" s="7" t="s">
        <v>341</v>
      </c>
      <c r="W505" s="31">
        <v>864</v>
      </c>
      <c r="X505" s="31">
        <f t="shared" si="154"/>
        <v>144</v>
      </c>
      <c r="Y505" s="1" t="s">
        <v>332</v>
      </c>
      <c r="Z505" s="4" t="s">
        <v>430</v>
      </c>
      <c r="AA505" s="4" t="s">
        <v>436</v>
      </c>
      <c r="AB505" s="34" t="s">
        <v>503</v>
      </c>
      <c r="AC505" s="7" t="s">
        <v>583</v>
      </c>
      <c r="AD505" s="1">
        <v>1.5</v>
      </c>
      <c r="AE505" s="1">
        <v>3.5</v>
      </c>
      <c r="AF505" s="1">
        <v>4.75</v>
      </c>
      <c r="AG505" s="1">
        <v>7.375</v>
      </c>
      <c r="AH505" s="1">
        <v>5.375</v>
      </c>
      <c r="AI505" s="1">
        <v>5.375</v>
      </c>
      <c r="AJ505" s="1">
        <v>47</v>
      </c>
      <c r="AK505" s="1">
        <v>36</v>
      </c>
      <c r="AM505" s="50">
        <f t="shared" si="153"/>
        <v>821.83679999999993</v>
      </c>
      <c r="AN505" s="46">
        <v>1.929</v>
      </c>
      <c r="AO505" s="1">
        <v>0.22600000000000001</v>
      </c>
      <c r="AP505" s="47">
        <v>0.68899999999999995</v>
      </c>
      <c r="AQ505" s="1">
        <v>0.433</v>
      </c>
      <c r="AU505" s="5"/>
      <c r="AW505" s="5"/>
    </row>
    <row r="506" spans="1:49" ht="14.45" customHeight="1" x14ac:dyDescent="0.2">
      <c r="A506" s="45">
        <f>SUBTOTAL(3,$B$18:B506)</f>
        <v>489</v>
      </c>
      <c r="B506" s="12">
        <v>696244500187</v>
      </c>
      <c r="C506" s="1" t="s">
        <v>354</v>
      </c>
      <c r="D506" s="1" t="s">
        <v>1100</v>
      </c>
      <c r="E506" s="18">
        <v>100</v>
      </c>
      <c r="F506" s="10"/>
      <c r="G506" s="162">
        <v>245.67</v>
      </c>
      <c r="H506" s="5">
        <f t="shared" si="155"/>
        <v>0</v>
      </c>
      <c r="I506" s="102">
        <f t="shared" si="156"/>
        <v>277.6071</v>
      </c>
      <c r="J506" s="85">
        <f t="shared" si="157"/>
        <v>0</v>
      </c>
      <c r="K506" s="58" t="s">
        <v>1201</v>
      </c>
      <c r="L506" s="4" t="s">
        <v>1</v>
      </c>
      <c r="M506" s="8">
        <f t="shared" si="158"/>
        <v>4.8180000000000005</v>
      </c>
      <c r="N506" s="9">
        <v>0.13640000000000002</v>
      </c>
      <c r="O506" s="2">
        <v>6.2</v>
      </c>
      <c r="P506" s="2">
        <v>0</v>
      </c>
      <c r="Q506" s="2">
        <v>0</v>
      </c>
      <c r="R506" s="2">
        <v>0</v>
      </c>
      <c r="S506" s="126">
        <f t="shared" si="152"/>
        <v>6.2E-2</v>
      </c>
      <c r="T506" s="7" t="s">
        <v>64</v>
      </c>
      <c r="U506" s="1">
        <v>20</v>
      </c>
      <c r="V506" s="7" t="s">
        <v>341</v>
      </c>
      <c r="W506" s="31">
        <v>2880</v>
      </c>
      <c r="X506" s="31">
        <v>144</v>
      </c>
      <c r="Y506" s="1" t="s">
        <v>337</v>
      </c>
      <c r="Z506" s="4" t="s">
        <v>430</v>
      </c>
      <c r="AA506" s="4" t="s">
        <v>436</v>
      </c>
      <c r="AB506" s="34"/>
      <c r="AC506" s="7" t="s">
        <v>585</v>
      </c>
      <c r="AD506" s="1">
        <v>1</v>
      </c>
      <c r="AE506" s="1">
        <v>2</v>
      </c>
      <c r="AF506" s="1">
        <v>5</v>
      </c>
      <c r="AG506" s="1">
        <v>7.375</v>
      </c>
      <c r="AH506" s="1">
        <v>5.375</v>
      </c>
      <c r="AI506" s="1">
        <v>5.375</v>
      </c>
      <c r="AJ506" s="1">
        <v>47</v>
      </c>
      <c r="AK506" s="1">
        <v>36</v>
      </c>
      <c r="AM506" s="50">
        <f t="shared" si="153"/>
        <v>178.56</v>
      </c>
      <c r="AU506" s="5"/>
      <c r="AW506" s="5"/>
    </row>
    <row r="507" spans="1:49" ht="12.75" x14ac:dyDescent="0.2">
      <c r="A507" s="45">
        <f>SUBTOTAL(3,$B$18:B507)</f>
        <v>490</v>
      </c>
      <c r="B507" s="12" t="s">
        <v>441</v>
      </c>
      <c r="C507" s="1" t="s">
        <v>355</v>
      </c>
      <c r="D507" s="1" t="s">
        <v>353</v>
      </c>
      <c r="E507" s="18">
        <v>18</v>
      </c>
      <c r="F507" s="10"/>
      <c r="G507" s="162">
        <v>49.06</v>
      </c>
      <c r="H507" s="5">
        <f t="shared" si="155"/>
        <v>0</v>
      </c>
      <c r="I507" s="102">
        <f t="shared" si="156"/>
        <v>55.437800000000003</v>
      </c>
      <c r="J507" s="85">
        <f t="shared" si="157"/>
        <v>0</v>
      </c>
      <c r="L507" s="4" t="s">
        <v>1</v>
      </c>
      <c r="M507" s="8">
        <f t="shared" si="158"/>
        <v>0.95119999999999993</v>
      </c>
      <c r="N507" s="52"/>
      <c r="O507" s="52"/>
      <c r="P507" s="52"/>
      <c r="Q507" s="52"/>
      <c r="R507" s="52"/>
      <c r="S507" s="125"/>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U507" s="5"/>
      <c r="AW507" s="5"/>
    </row>
    <row r="508" spans="1:49" ht="13.15" customHeight="1" x14ac:dyDescent="0.25">
      <c r="A508" s="45">
        <f>SUBTOTAL(3,$B$18:B508)</f>
        <v>491</v>
      </c>
      <c r="B508" s="12">
        <v>696244600993</v>
      </c>
      <c r="C508" s="1" t="s">
        <v>66</v>
      </c>
      <c r="D508" s="1" t="s">
        <v>65</v>
      </c>
      <c r="E508" s="154">
        <v>1</v>
      </c>
      <c r="F508" s="10"/>
      <c r="G508" s="162">
        <v>15.58</v>
      </c>
      <c r="H508" s="5">
        <f t="shared" si="155"/>
        <v>0</v>
      </c>
      <c r="I508" s="102">
        <f t="shared" si="156"/>
        <v>17.605399999999999</v>
      </c>
      <c r="J508" s="85">
        <f t="shared" si="157"/>
        <v>0</v>
      </c>
      <c r="L508" s="4" t="s">
        <v>1</v>
      </c>
      <c r="M508" s="8">
        <f>S506+P506</f>
        <v>6.2E-2</v>
      </c>
      <c r="N508" s="9">
        <v>26.969799999999999</v>
      </c>
      <c r="O508" s="2">
        <v>1.17</v>
      </c>
      <c r="P508" s="2">
        <v>1.43</v>
      </c>
      <c r="Q508" s="2">
        <v>0</v>
      </c>
      <c r="R508" s="2">
        <v>0</v>
      </c>
      <c r="S508" s="126">
        <f t="shared" ref="S508:S513" si="159">O508/100*E510+R508</f>
        <v>26.909999999999997</v>
      </c>
      <c r="T508" s="7" t="s">
        <v>78</v>
      </c>
      <c r="U508" s="1"/>
      <c r="W508" s="31">
        <v>36</v>
      </c>
      <c r="Y508" s="1" t="s">
        <v>329</v>
      </c>
      <c r="Z508" s="4" t="s">
        <v>430</v>
      </c>
      <c r="AA508" s="4" t="s">
        <v>436</v>
      </c>
      <c r="AB508" s="34" t="s">
        <v>535</v>
      </c>
      <c r="AC508" s="7" t="s">
        <v>583</v>
      </c>
      <c r="AD508" s="1">
        <v>11.25</v>
      </c>
      <c r="AE508" s="1">
        <v>11.25</v>
      </c>
      <c r="AF508" s="1">
        <v>7.5</v>
      </c>
      <c r="AJ508" s="1">
        <v>47</v>
      </c>
      <c r="AK508" s="1">
        <v>36</v>
      </c>
      <c r="AM508" s="50">
        <f t="shared" ref="AM508:AM513" si="160">M510*W508</f>
        <v>1020.2399999999999</v>
      </c>
      <c r="AN508" s="46" t="s">
        <v>571</v>
      </c>
      <c r="AO508" s="48">
        <v>0.21</v>
      </c>
      <c r="AP508" s="49">
        <v>0.15</v>
      </c>
      <c r="AQ508" s="48">
        <v>0.54</v>
      </c>
      <c r="AU508" s="5"/>
      <c r="AW508" s="5"/>
    </row>
    <row r="509" spans="1:49" ht="13.15" customHeight="1" x14ac:dyDescent="0.2">
      <c r="A509" s="45">
        <f>SUBTOTAL(3,$B$18:B509)</f>
        <v>492</v>
      </c>
      <c r="B509" s="16" t="s">
        <v>536</v>
      </c>
      <c r="C509" s="13"/>
      <c r="D509" s="13"/>
      <c r="E509" s="150"/>
      <c r="F509" s="13"/>
      <c r="G509" s="14"/>
      <c r="H509" s="14"/>
      <c r="I509" s="111"/>
      <c r="J509" s="91"/>
      <c r="K509" s="141"/>
      <c r="L509" s="134"/>
      <c r="M509" s="52"/>
      <c r="N509" s="9">
        <v>1.1726000000000001</v>
      </c>
      <c r="O509" s="2">
        <v>1.17</v>
      </c>
      <c r="P509" s="2">
        <v>7.8E-2</v>
      </c>
      <c r="Q509" s="2">
        <v>0.22800000000000001</v>
      </c>
      <c r="R509" s="2">
        <v>0.01</v>
      </c>
      <c r="S509" s="126">
        <f t="shared" si="159"/>
        <v>0.59499999999999997</v>
      </c>
      <c r="T509" s="7" t="s">
        <v>67</v>
      </c>
      <c r="U509" s="1">
        <v>6</v>
      </c>
      <c r="V509" s="7" t="s">
        <v>341</v>
      </c>
      <c r="W509" s="31">
        <v>864</v>
      </c>
      <c r="X509" s="31">
        <f>W509/U509</f>
        <v>144</v>
      </c>
      <c r="Y509" s="1" t="s">
        <v>332</v>
      </c>
      <c r="Z509" s="4" t="s">
        <v>430</v>
      </c>
      <c r="AA509" s="4" t="s">
        <v>436</v>
      </c>
      <c r="AB509" s="34" t="s">
        <v>535</v>
      </c>
      <c r="AC509" s="7" t="s">
        <v>583</v>
      </c>
      <c r="AD509" s="1">
        <v>1.5</v>
      </c>
      <c r="AE509" s="1">
        <v>3.5</v>
      </c>
      <c r="AF509" s="1">
        <v>4.75</v>
      </c>
      <c r="AG509" s="1">
        <v>7.375</v>
      </c>
      <c r="AH509" s="1">
        <v>5.375</v>
      </c>
      <c r="AI509" s="1">
        <v>5.375</v>
      </c>
      <c r="AJ509" s="1">
        <v>47</v>
      </c>
      <c r="AK509" s="1">
        <v>36</v>
      </c>
      <c r="AM509" s="50">
        <f t="shared" si="160"/>
        <v>614.30399999999997</v>
      </c>
      <c r="AN509" s="46" t="s">
        <v>571</v>
      </c>
      <c r="AO509" s="48">
        <v>0.21</v>
      </c>
      <c r="AP509" s="49">
        <v>0.15</v>
      </c>
      <c r="AQ509" s="48">
        <v>0.54</v>
      </c>
      <c r="AU509" s="5"/>
      <c r="AW509" s="5"/>
    </row>
    <row r="510" spans="1:49" ht="13.15" customHeight="1" x14ac:dyDescent="0.2">
      <c r="A510" s="45">
        <f>SUBTOTAL(3,$B$18:B510)</f>
        <v>493</v>
      </c>
      <c r="B510" s="12">
        <v>696244501801</v>
      </c>
      <c r="C510" s="1" t="s">
        <v>532</v>
      </c>
      <c r="D510" s="1" t="s">
        <v>1229</v>
      </c>
      <c r="E510" s="18">
        <v>2300</v>
      </c>
      <c r="F510" s="10"/>
      <c r="G510" s="162">
        <v>346.63</v>
      </c>
      <c r="H510" s="5">
        <f t="shared" ref="H510:H515" si="161">(ROUND(G510*(1-$E$5)*(1-$G$5)*(1-$H$5),2)*F510)</f>
        <v>0</v>
      </c>
      <c r="I510" s="102">
        <f t="shared" ref="I510:I512" si="162">(G510*$E$15)+G510</f>
        <v>391.69189999999998</v>
      </c>
      <c r="J510" s="85">
        <f t="shared" ref="J510:J515" si="163">H510+(H510*$E$15)</f>
        <v>0</v>
      </c>
      <c r="K510" s="58">
        <v>20</v>
      </c>
      <c r="L510" s="4" t="s">
        <v>1</v>
      </c>
      <c r="M510" s="8">
        <f>S508+P508</f>
        <v>28.339999999999996</v>
      </c>
      <c r="N510" s="9">
        <v>3.7523</v>
      </c>
      <c r="O510" s="2">
        <v>1.17</v>
      </c>
      <c r="P510" s="2">
        <v>0.26400000000000001</v>
      </c>
      <c r="Q510" s="2">
        <v>0.4</v>
      </c>
      <c r="R510" s="2">
        <v>0.01</v>
      </c>
      <c r="S510" s="126">
        <f t="shared" si="159"/>
        <v>3.7539999999999996</v>
      </c>
      <c r="T510" s="7" t="s">
        <v>70</v>
      </c>
      <c r="U510" s="1">
        <v>2</v>
      </c>
      <c r="V510" s="7" t="s">
        <v>342</v>
      </c>
      <c r="W510" s="31">
        <v>140</v>
      </c>
      <c r="X510" s="31">
        <f>W510/U510</f>
        <v>70</v>
      </c>
      <c r="Y510" s="1" t="s">
        <v>1005</v>
      </c>
      <c r="Z510" s="4" t="s">
        <v>430</v>
      </c>
      <c r="AA510" s="4" t="s">
        <v>436</v>
      </c>
      <c r="AB510" s="34" t="s">
        <v>535</v>
      </c>
      <c r="AC510" s="7" t="s">
        <v>583</v>
      </c>
      <c r="AD510" s="1">
        <v>7</v>
      </c>
      <c r="AE510" s="1">
        <v>6</v>
      </c>
      <c r="AF510" s="1">
        <v>3.5</v>
      </c>
      <c r="AG510" s="1">
        <v>12.5</v>
      </c>
      <c r="AH510" s="1">
        <v>7.5</v>
      </c>
      <c r="AI510" s="1">
        <v>4.375</v>
      </c>
      <c r="AJ510" s="1">
        <v>47</v>
      </c>
      <c r="AK510" s="1">
        <v>36</v>
      </c>
      <c r="AM510" s="50">
        <f t="shared" si="160"/>
        <v>562.52</v>
      </c>
      <c r="AN510" s="46" t="s">
        <v>571</v>
      </c>
      <c r="AO510" s="48">
        <v>0.21</v>
      </c>
      <c r="AP510" s="49">
        <v>0.15</v>
      </c>
      <c r="AQ510" s="48">
        <v>0.54</v>
      </c>
      <c r="AU510" s="5"/>
      <c r="AW510" s="5"/>
    </row>
    <row r="511" spans="1:49" ht="13.15" customHeight="1" x14ac:dyDescent="0.2">
      <c r="A511" s="45">
        <f>SUBTOTAL(3,$B$18:B511)</f>
        <v>494</v>
      </c>
      <c r="B511" s="12">
        <v>696244501825</v>
      </c>
      <c r="C511" s="1" t="s">
        <v>533</v>
      </c>
      <c r="D511" s="1" t="s">
        <v>1230</v>
      </c>
      <c r="E511" s="18">
        <v>50</v>
      </c>
      <c r="F511" s="10"/>
      <c r="G511" s="162">
        <v>10.4</v>
      </c>
      <c r="H511" s="5">
        <f t="shared" si="161"/>
        <v>0</v>
      </c>
      <c r="I511" s="102">
        <f t="shared" si="162"/>
        <v>11.752000000000001</v>
      </c>
      <c r="J511" s="85">
        <f t="shared" si="163"/>
        <v>0</v>
      </c>
      <c r="K511" s="58">
        <v>20</v>
      </c>
      <c r="L511" s="4" t="s">
        <v>1</v>
      </c>
      <c r="M511" s="8">
        <f>(S509+P509)+(Q509/6)</f>
        <v>0.71099999999999997</v>
      </c>
      <c r="N511" s="9">
        <v>26.969799999999999</v>
      </c>
      <c r="O511" s="2">
        <v>1.17</v>
      </c>
      <c r="P511" s="2">
        <v>1.43</v>
      </c>
      <c r="Q511" s="2">
        <v>0</v>
      </c>
      <c r="R511" s="2">
        <v>0</v>
      </c>
      <c r="S511" s="126">
        <f t="shared" si="159"/>
        <v>26.909999999999997</v>
      </c>
      <c r="T511" s="7" t="s">
        <v>78</v>
      </c>
      <c r="U511" s="1"/>
      <c r="W511" s="31">
        <v>36</v>
      </c>
      <c r="Y511" s="1" t="s">
        <v>329</v>
      </c>
      <c r="Z511" s="4" t="s">
        <v>430</v>
      </c>
      <c r="AA511" s="4" t="s">
        <v>436</v>
      </c>
      <c r="AB511" s="34" t="s">
        <v>535</v>
      </c>
      <c r="AC511" s="7" t="s">
        <v>583</v>
      </c>
      <c r="AD511" s="1">
        <v>11.25</v>
      </c>
      <c r="AE511" s="1">
        <v>11.25</v>
      </c>
      <c r="AF511" s="1">
        <v>7.5</v>
      </c>
      <c r="AJ511" s="1">
        <v>47</v>
      </c>
      <c r="AK511" s="1">
        <v>36</v>
      </c>
      <c r="AM511" s="50">
        <f t="shared" si="160"/>
        <v>1020.2399999999999</v>
      </c>
      <c r="AN511" s="46" t="s">
        <v>571</v>
      </c>
      <c r="AO511" s="48">
        <v>0.21</v>
      </c>
      <c r="AP511" s="49">
        <v>0.15</v>
      </c>
      <c r="AQ511" s="48">
        <v>0.54</v>
      </c>
      <c r="AU511" s="5"/>
      <c r="AW511" s="5"/>
    </row>
    <row r="512" spans="1:49" ht="13.15" customHeight="1" x14ac:dyDescent="0.2">
      <c r="A512" s="45">
        <f>SUBTOTAL(3,$B$18:B512)</f>
        <v>495</v>
      </c>
      <c r="B512" s="12">
        <v>696244501849</v>
      </c>
      <c r="C512" s="1" t="s">
        <v>534</v>
      </c>
      <c r="D512" s="1" t="s">
        <v>1231</v>
      </c>
      <c r="E512" s="18">
        <v>320</v>
      </c>
      <c r="F512" s="10"/>
      <c r="G512" s="162">
        <v>53.55</v>
      </c>
      <c r="H512" s="5">
        <f t="shared" si="161"/>
        <v>0</v>
      </c>
      <c r="I512" s="102">
        <f t="shared" si="162"/>
        <v>60.511499999999998</v>
      </c>
      <c r="J512" s="85">
        <f t="shared" si="163"/>
        <v>0</v>
      </c>
      <c r="K512" s="58">
        <v>20</v>
      </c>
      <c r="L512" s="4" t="s">
        <v>1</v>
      </c>
      <c r="M512" s="8">
        <f>S510+P510</f>
        <v>4.0179999999999998</v>
      </c>
      <c r="N512" s="9">
        <v>1.1726000000000001</v>
      </c>
      <c r="O512" s="2">
        <v>1.17</v>
      </c>
      <c r="P512" s="2">
        <v>7.8E-2</v>
      </c>
      <c r="Q512" s="2">
        <v>0.22800000000000001</v>
      </c>
      <c r="R512" s="2">
        <v>0.01</v>
      </c>
      <c r="S512" s="126">
        <f t="shared" si="159"/>
        <v>0.59499999999999997</v>
      </c>
      <c r="T512" s="7" t="s">
        <v>67</v>
      </c>
      <c r="U512" s="1">
        <v>6</v>
      </c>
      <c r="V512" s="7" t="s">
        <v>341</v>
      </c>
      <c r="W512" s="31">
        <v>864</v>
      </c>
      <c r="X512" s="31">
        <f>W512/U512</f>
        <v>144</v>
      </c>
      <c r="Y512" s="1" t="s">
        <v>332</v>
      </c>
      <c r="Z512" s="4" t="s">
        <v>430</v>
      </c>
      <c r="AA512" s="4" t="s">
        <v>436</v>
      </c>
      <c r="AB512" s="34" t="s">
        <v>535</v>
      </c>
      <c r="AC512" s="7" t="s">
        <v>583</v>
      </c>
      <c r="AD512" s="1">
        <v>1.5</v>
      </c>
      <c r="AE512" s="1">
        <v>3.5</v>
      </c>
      <c r="AF512" s="1">
        <v>4.75</v>
      </c>
      <c r="AG512" s="1">
        <v>7.375</v>
      </c>
      <c r="AH512" s="1">
        <v>5.375</v>
      </c>
      <c r="AI512" s="1">
        <v>5.375</v>
      </c>
      <c r="AJ512" s="1">
        <v>47</v>
      </c>
      <c r="AK512" s="1">
        <v>36</v>
      </c>
      <c r="AM512" s="50">
        <f t="shared" si="160"/>
        <v>614.30399999999997</v>
      </c>
      <c r="AN512" s="46" t="s">
        <v>571</v>
      </c>
      <c r="AO512" s="48">
        <v>0.21</v>
      </c>
      <c r="AP512" s="49">
        <v>0.15</v>
      </c>
      <c r="AQ512" s="48">
        <v>0.54</v>
      </c>
      <c r="AU512" s="5"/>
      <c r="AW512" s="5"/>
    </row>
    <row r="513" spans="1:49" ht="13.15" customHeight="1" x14ac:dyDescent="0.2">
      <c r="A513" s="45">
        <f>SUBTOTAL(3,$B$18:B513)</f>
        <v>496</v>
      </c>
      <c r="B513" s="12">
        <v>696244502334</v>
      </c>
      <c r="C513" s="173" t="s">
        <v>1220</v>
      </c>
      <c r="D513" s="148" t="s">
        <v>1232</v>
      </c>
      <c r="E513" s="156">
        <v>2300</v>
      </c>
      <c r="F513" s="159"/>
      <c r="G513" s="158">
        <v>346.63</v>
      </c>
      <c r="H513" s="158">
        <f t="shared" si="161"/>
        <v>0</v>
      </c>
      <c r="I513" s="102">
        <f t="shared" ref="I513:I515" si="164">(G513*$E$15)+G513</f>
        <v>391.69189999999998</v>
      </c>
      <c r="J513" s="85">
        <f t="shared" si="163"/>
        <v>0</v>
      </c>
      <c r="K513" s="58">
        <v>20</v>
      </c>
      <c r="L513" s="169" t="s">
        <v>1264</v>
      </c>
      <c r="M513" s="8">
        <f>S511+P511</f>
        <v>28.339999999999996</v>
      </c>
      <c r="N513" s="9">
        <v>3.7523</v>
      </c>
      <c r="O513" s="2">
        <v>1.17</v>
      </c>
      <c r="P513" s="2">
        <v>0.26400000000000001</v>
      </c>
      <c r="Q513" s="2">
        <v>0.4</v>
      </c>
      <c r="R513" s="2">
        <v>0.01</v>
      </c>
      <c r="S513" s="126">
        <f t="shared" si="159"/>
        <v>3.7539999999999996</v>
      </c>
      <c r="T513" s="7" t="s">
        <v>70</v>
      </c>
      <c r="U513" s="1">
        <v>2</v>
      </c>
      <c r="V513" s="7" t="s">
        <v>342</v>
      </c>
      <c r="W513" s="31">
        <v>140</v>
      </c>
      <c r="X513" s="31">
        <f>W513/U513</f>
        <v>70</v>
      </c>
      <c r="Y513" s="1" t="s">
        <v>1005</v>
      </c>
      <c r="Z513" s="4" t="s">
        <v>430</v>
      </c>
      <c r="AA513" s="4" t="s">
        <v>436</v>
      </c>
      <c r="AB513" s="34" t="s">
        <v>535</v>
      </c>
      <c r="AC513" s="7" t="s">
        <v>583</v>
      </c>
      <c r="AD513" s="1">
        <v>7</v>
      </c>
      <c r="AE513" s="1">
        <v>6</v>
      </c>
      <c r="AF513" s="1">
        <v>3.5</v>
      </c>
      <c r="AG513" s="1">
        <v>12.5</v>
      </c>
      <c r="AH513" s="1">
        <v>7.5</v>
      </c>
      <c r="AI513" s="1">
        <v>4.375</v>
      </c>
      <c r="AJ513" s="1">
        <v>47</v>
      </c>
      <c r="AK513" s="1">
        <v>36</v>
      </c>
      <c r="AM513" s="50">
        <f t="shared" si="160"/>
        <v>562.52</v>
      </c>
      <c r="AN513" s="46" t="s">
        <v>571</v>
      </c>
      <c r="AO513" s="48">
        <v>0.21</v>
      </c>
      <c r="AP513" s="49">
        <v>0.15</v>
      </c>
      <c r="AQ513" s="48">
        <v>0.54</v>
      </c>
      <c r="AU513" s="5"/>
      <c r="AW513" s="5"/>
    </row>
    <row r="514" spans="1:49" ht="12.75" x14ac:dyDescent="0.2">
      <c r="A514" s="45">
        <f>SUBTOTAL(3,$B$18:B514)</f>
        <v>497</v>
      </c>
      <c r="B514" s="12">
        <v>696244502358</v>
      </c>
      <c r="C514" s="173" t="s">
        <v>1222</v>
      </c>
      <c r="D514" s="148" t="s">
        <v>1233</v>
      </c>
      <c r="E514" s="156">
        <v>50</v>
      </c>
      <c r="F514" s="159"/>
      <c r="G514" s="158">
        <v>10.4</v>
      </c>
      <c r="H514" s="158">
        <f t="shared" si="161"/>
        <v>0</v>
      </c>
      <c r="I514" s="102">
        <f t="shared" si="164"/>
        <v>11.752000000000001</v>
      </c>
      <c r="J514" s="85">
        <f t="shared" si="163"/>
        <v>0</v>
      </c>
      <c r="K514" s="58">
        <v>20</v>
      </c>
      <c r="L514" s="169" t="s">
        <v>1264</v>
      </c>
      <c r="M514" s="8">
        <f>(S512+P512)+(Q512/6)</f>
        <v>0.71099999999999997</v>
      </c>
      <c r="N514" s="57"/>
      <c r="O514" s="57"/>
      <c r="P514" s="57"/>
      <c r="Q514" s="57"/>
      <c r="R514" s="57"/>
      <c r="S514" s="129"/>
      <c r="T514" s="57"/>
      <c r="U514" s="57"/>
      <c r="V514" s="57"/>
      <c r="W514" s="57"/>
      <c r="X514" s="57"/>
      <c r="Y514" s="57"/>
      <c r="Z514" s="57"/>
      <c r="AA514" s="57"/>
      <c r="AB514" s="57"/>
      <c r="AC514" s="57"/>
      <c r="AD514" s="57"/>
      <c r="AE514" s="57"/>
      <c r="AF514" s="57"/>
      <c r="AG514" s="57"/>
      <c r="AH514" s="57"/>
      <c r="AI514" s="57"/>
      <c r="AJ514" s="57"/>
      <c r="AK514" s="57"/>
      <c r="AL514" s="57"/>
      <c r="AM514" s="57"/>
      <c r="AN514" s="57"/>
      <c r="AO514" s="57"/>
      <c r="AP514" s="57"/>
      <c r="AQ514" s="57"/>
      <c r="AR514" s="57"/>
      <c r="AS514" s="57"/>
      <c r="AU514" s="5"/>
      <c r="AW514" s="5"/>
    </row>
    <row r="515" spans="1:49" ht="13.15" customHeight="1" x14ac:dyDescent="0.2">
      <c r="A515" s="45">
        <f>SUBTOTAL(3,$B$18:B515)</f>
        <v>498</v>
      </c>
      <c r="B515" s="12">
        <v>696244502372</v>
      </c>
      <c r="C515" s="173" t="s">
        <v>1221</v>
      </c>
      <c r="D515" s="148" t="s">
        <v>1234</v>
      </c>
      <c r="E515" s="156">
        <v>320</v>
      </c>
      <c r="F515" s="159"/>
      <c r="G515" s="158">
        <v>53.55</v>
      </c>
      <c r="H515" s="158">
        <f t="shared" si="161"/>
        <v>0</v>
      </c>
      <c r="I515" s="102">
        <f t="shared" si="164"/>
        <v>60.511499999999998</v>
      </c>
      <c r="J515" s="85">
        <f t="shared" si="163"/>
        <v>0</v>
      </c>
      <c r="K515" s="58">
        <v>20</v>
      </c>
      <c r="L515" s="169" t="s">
        <v>1264</v>
      </c>
      <c r="M515" s="8">
        <f>S513+P513</f>
        <v>4.0179999999999998</v>
      </c>
      <c r="N515" s="9">
        <v>13.36</v>
      </c>
      <c r="O515" s="2">
        <v>1.67</v>
      </c>
      <c r="P515" s="2">
        <v>1.43</v>
      </c>
      <c r="Q515" s="2">
        <v>0</v>
      </c>
      <c r="R515" s="2">
        <v>0</v>
      </c>
      <c r="S515" s="126">
        <f>O515/100*E517+R515</f>
        <v>13.36</v>
      </c>
      <c r="T515" s="7" t="s">
        <v>78</v>
      </c>
      <c r="U515" s="1"/>
      <c r="W515" s="31">
        <v>36</v>
      </c>
      <c r="Y515" s="1" t="s">
        <v>329</v>
      </c>
      <c r="Z515" s="4" t="s">
        <v>430</v>
      </c>
      <c r="AA515" s="4" t="s">
        <v>436</v>
      </c>
      <c r="AB515" s="34" t="s">
        <v>464</v>
      </c>
      <c r="AC515" s="56" t="s">
        <v>575</v>
      </c>
      <c r="AD515" s="1">
        <v>11.25</v>
      </c>
      <c r="AE515" s="1">
        <v>11.25</v>
      </c>
      <c r="AF515" s="1">
        <v>7.5</v>
      </c>
      <c r="AJ515" s="1">
        <v>47</v>
      </c>
      <c r="AK515" s="1">
        <v>36</v>
      </c>
      <c r="AM515" s="50">
        <f>M517*W515</f>
        <v>532.43999999999994</v>
      </c>
      <c r="AN515" s="46">
        <v>1.7250000000000001</v>
      </c>
      <c r="AO515" s="48">
        <v>0.21</v>
      </c>
      <c r="AP515" s="47">
        <v>0.122</v>
      </c>
      <c r="AQ515" s="1">
        <v>0.36799999999999999</v>
      </c>
      <c r="AR515" s="1">
        <v>0.24399999999999999</v>
      </c>
      <c r="AS515" s="1">
        <v>0.184</v>
      </c>
      <c r="AU515" s="5"/>
      <c r="AW515" s="5"/>
    </row>
    <row r="516" spans="1:49" ht="12.75" x14ac:dyDescent="0.2">
      <c r="A516" s="45">
        <f>SUBTOTAL(3,$B$18:B516)</f>
        <v>499</v>
      </c>
      <c r="B516" s="16" t="s">
        <v>538</v>
      </c>
      <c r="C516" s="13"/>
      <c r="D516" s="13"/>
      <c r="E516" s="150"/>
      <c r="F516" s="13"/>
      <c r="G516" s="13"/>
      <c r="H516" s="13"/>
      <c r="I516" s="111"/>
      <c r="J516" s="91"/>
      <c r="K516" s="142"/>
      <c r="L516" s="57"/>
      <c r="M516" s="57"/>
      <c r="N516" s="9">
        <v>0.83489999999999998</v>
      </c>
      <c r="O516" s="2">
        <v>1.67</v>
      </c>
      <c r="P516" s="2">
        <v>7.8E-2</v>
      </c>
      <c r="Q516" s="2">
        <v>0.22800000000000001</v>
      </c>
      <c r="R516" s="2">
        <v>0.01</v>
      </c>
      <c r="S516" s="126">
        <f>O516/100*E518+R516</f>
        <v>0.84499999999999997</v>
      </c>
      <c r="T516" s="7" t="s">
        <v>67</v>
      </c>
      <c r="U516" s="1">
        <v>6</v>
      </c>
      <c r="V516" s="7" t="s">
        <v>341</v>
      </c>
      <c r="W516" s="31">
        <v>864</v>
      </c>
      <c r="X516" s="31">
        <f>W516/U516</f>
        <v>144</v>
      </c>
      <c r="Y516" s="1" t="s">
        <v>332</v>
      </c>
      <c r="Z516" s="4" t="s">
        <v>430</v>
      </c>
      <c r="AA516" s="4" t="s">
        <v>436</v>
      </c>
      <c r="AB516" s="34" t="s">
        <v>464</v>
      </c>
      <c r="AC516" s="56" t="s">
        <v>575</v>
      </c>
      <c r="AD516" s="1">
        <v>1.5</v>
      </c>
      <c r="AE516" s="1">
        <v>3.5</v>
      </c>
      <c r="AF516" s="1">
        <v>4.75</v>
      </c>
      <c r="AG516" s="1">
        <v>7.375</v>
      </c>
      <c r="AH516" s="1">
        <v>5.375</v>
      </c>
      <c r="AI516" s="1">
        <v>5.375</v>
      </c>
      <c r="AJ516" s="1">
        <v>47</v>
      </c>
      <c r="AK516" s="1">
        <v>36</v>
      </c>
      <c r="AM516" s="50">
        <f>M518*W516</f>
        <v>830.30399999999997</v>
      </c>
      <c r="AN516" s="46">
        <v>1.7250000000000001</v>
      </c>
      <c r="AO516" s="48">
        <v>0.21</v>
      </c>
      <c r="AP516" s="47">
        <v>0.122</v>
      </c>
      <c r="AQ516" s="1">
        <v>0.36799999999999999</v>
      </c>
      <c r="AR516" s="1">
        <v>0.24399999999999999</v>
      </c>
      <c r="AS516" s="1">
        <v>0.184</v>
      </c>
      <c r="AU516" s="5"/>
      <c r="AW516" s="5"/>
    </row>
    <row r="517" spans="1:49" ht="12.75" x14ac:dyDescent="0.2">
      <c r="A517" s="45">
        <f>SUBTOTAL(3,$B$18:B517)</f>
        <v>500</v>
      </c>
      <c r="B517" s="12">
        <v>696244700013</v>
      </c>
      <c r="C517" s="1" t="s">
        <v>527</v>
      </c>
      <c r="D517" s="1" t="s">
        <v>530</v>
      </c>
      <c r="E517" s="18">
        <v>800</v>
      </c>
      <c r="F517" s="10"/>
      <c r="G517" s="162">
        <v>278.69</v>
      </c>
      <c r="H517" s="5">
        <f>(ROUND(G517*(1-$E$5)*(1-$G$5)*(1-$H$5),2)*F517)</f>
        <v>0</v>
      </c>
      <c r="I517" s="102">
        <f t="shared" ref="I517:I519" si="165">(G517*$E$15)+G517</f>
        <v>314.91969999999998</v>
      </c>
      <c r="J517" s="85">
        <f>H517+(H517*$E$15)</f>
        <v>0</v>
      </c>
      <c r="K517" s="146">
        <v>25</v>
      </c>
      <c r="L517" s="4" t="s">
        <v>1</v>
      </c>
      <c r="M517" s="8">
        <f>S515+P515</f>
        <v>14.79</v>
      </c>
      <c r="N517" s="9">
        <v>3.3395999999999999</v>
      </c>
      <c r="O517" s="2">
        <v>1.67</v>
      </c>
      <c r="P517" s="2">
        <v>0.26400000000000001</v>
      </c>
      <c r="Q517" s="2">
        <v>0.4</v>
      </c>
      <c r="R517" s="2">
        <v>0.01</v>
      </c>
      <c r="S517" s="126">
        <f>O517/100*E519+R517</f>
        <v>3.3499999999999996</v>
      </c>
      <c r="T517" s="7" t="s">
        <v>70</v>
      </c>
      <c r="U517" s="1">
        <v>2</v>
      </c>
      <c r="V517" s="7" t="s">
        <v>342</v>
      </c>
      <c r="W517" s="31">
        <v>140</v>
      </c>
      <c r="X517" s="31">
        <f>W517/U517</f>
        <v>70</v>
      </c>
      <c r="Y517" s="1" t="s">
        <v>1005</v>
      </c>
      <c r="Z517" s="4" t="s">
        <v>430</v>
      </c>
      <c r="AA517" s="4" t="s">
        <v>436</v>
      </c>
      <c r="AB517" s="34" t="s">
        <v>464</v>
      </c>
      <c r="AC517" s="56" t="s">
        <v>575</v>
      </c>
      <c r="AD517" s="1">
        <v>7</v>
      </c>
      <c r="AE517" s="1">
        <v>6</v>
      </c>
      <c r="AF517" s="1">
        <v>3.5</v>
      </c>
      <c r="AG517" s="1">
        <v>12.5</v>
      </c>
      <c r="AH517" s="1">
        <v>7.5</v>
      </c>
      <c r="AI517" s="1">
        <v>4.375</v>
      </c>
      <c r="AJ517" s="1">
        <v>47</v>
      </c>
      <c r="AK517" s="1">
        <v>36</v>
      </c>
      <c r="AM517" s="50">
        <f>M519*W517</f>
        <v>505.96</v>
      </c>
      <c r="AN517" s="46">
        <v>1.7250000000000001</v>
      </c>
      <c r="AO517" s="48">
        <v>0.21</v>
      </c>
      <c r="AP517" s="47">
        <v>0.122</v>
      </c>
      <c r="AQ517" s="1">
        <v>0.36799999999999999</v>
      </c>
      <c r="AR517" s="1">
        <v>0.24399999999999999</v>
      </c>
      <c r="AS517" s="1">
        <v>0.184</v>
      </c>
      <c r="AU517" s="5"/>
      <c r="AW517" s="5"/>
    </row>
    <row r="518" spans="1:49" ht="13.15" customHeight="1" x14ac:dyDescent="0.2">
      <c r="A518" s="45">
        <f>SUBTOTAL(3,$B$18:B518)</f>
        <v>501</v>
      </c>
      <c r="B518" s="12">
        <v>696244700037</v>
      </c>
      <c r="C518" s="1" t="s">
        <v>528</v>
      </c>
      <c r="D518" s="1" t="s">
        <v>531</v>
      </c>
      <c r="E518" s="18">
        <v>50</v>
      </c>
      <c r="F518" s="10"/>
      <c r="G518" s="162">
        <v>22.2</v>
      </c>
      <c r="H518" s="5">
        <f>(ROUND(G518*(1-$E$5)*(1-$G$5)*(1-$H$5),2)*F518)</f>
        <v>0</v>
      </c>
      <c r="I518" s="102">
        <f t="shared" si="165"/>
        <v>25.085999999999999</v>
      </c>
      <c r="J518" s="85">
        <f>H518+(H518*$E$15)</f>
        <v>0</v>
      </c>
      <c r="K518" s="58">
        <v>25</v>
      </c>
      <c r="L518" s="4" t="s">
        <v>1</v>
      </c>
      <c r="M518" s="8">
        <f>(S516+P516)+(Q516/6)</f>
        <v>0.96099999999999997</v>
      </c>
      <c r="N518" s="52"/>
      <c r="O518" s="52"/>
      <c r="P518" s="52"/>
      <c r="Q518" s="52"/>
      <c r="R518" s="52"/>
      <c r="S518" s="125"/>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U518" s="5"/>
      <c r="AW518" s="5"/>
    </row>
    <row r="519" spans="1:49" ht="13.15" customHeight="1" x14ac:dyDescent="0.2">
      <c r="A519" s="45">
        <f>SUBTOTAL(3,$B$18:B519)</f>
        <v>502</v>
      </c>
      <c r="B519" s="12">
        <v>696244700051</v>
      </c>
      <c r="C519" s="1" t="s">
        <v>529</v>
      </c>
      <c r="D519" s="1" t="s">
        <v>1101</v>
      </c>
      <c r="E519" s="18">
        <v>200</v>
      </c>
      <c r="F519" s="10"/>
      <c r="G519" s="162">
        <v>72.69</v>
      </c>
      <c r="H519" s="5">
        <f>(ROUND(G519*(1-$E$5)*(1-$G$5)*(1-$H$5),2)*F519)</f>
        <v>0</v>
      </c>
      <c r="I519" s="102">
        <f t="shared" si="165"/>
        <v>82.139700000000005</v>
      </c>
      <c r="J519" s="85">
        <f>H519+(H519*$E$15)</f>
        <v>0</v>
      </c>
      <c r="K519" s="146">
        <v>25</v>
      </c>
      <c r="L519" s="4" t="s">
        <v>1</v>
      </c>
      <c r="M519" s="8">
        <f>S517+P517</f>
        <v>3.6139999999999999</v>
      </c>
      <c r="N519" s="9">
        <v>0.22</v>
      </c>
      <c r="O519" s="2">
        <v>0.8</v>
      </c>
      <c r="P519" s="2">
        <v>0</v>
      </c>
      <c r="Q519" s="2">
        <v>0</v>
      </c>
      <c r="R519" s="2">
        <v>0</v>
      </c>
      <c r="S519" s="126">
        <f t="shared" ref="S519:S556" si="166">O519/100*E521+R519</f>
        <v>0.2</v>
      </c>
      <c r="T519" s="7" t="s">
        <v>13</v>
      </c>
      <c r="U519" s="1">
        <v>50</v>
      </c>
      <c r="W519" s="31">
        <v>90000</v>
      </c>
      <c r="Y519" s="1" t="s">
        <v>335</v>
      </c>
      <c r="Z519" s="4" t="s">
        <v>434</v>
      </c>
      <c r="AA519" s="4" t="s">
        <v>436</v>
      </c>
      <c r="AB519" s="34"/>
      <c r="AC519" s="7" t="s">
        <v>582</v>
      </c>
      <c r="AD519" s="1">
        <v>1.5</v>
      </c>
      <c r="AE519" s="1">
        <v>1.5</v>
      </c>
      <c r="AF519" s="1">
        <v>3.2</v>
      </c>
      <c r="AJ519" s="1">
        <v>47</v>
      </c>
      <c r="AK519" s="1">
        <v>36</v>
      </c>
      <c r="AM519" s="50"/>
      <c r="AU519" s="5"/>
      <c r="AW519" s="5"/>
    </row>
    <row r="520" spans="1:49" ht="13.15" customHeight="1" x14ac:dyDescent="0.2">
      <c r="A520" s="45">
        <f>SUBTOTAL(3,$B$18:B520)</f>
        <v>503</v>
      </c>
      <c r="B520" s="16" t="s">
        <v>1197</v>
      </c>
      <c r="C520" s="13"/>
      <c r="D520" s="13"/>
      <c r="E520" s="150"/>
      <c r="F520" s="13"/>
      <c r="G520" s="14"/>
      <c r="H520" s="14"/>
      <c r="I520" s="111"/>
      <c r="J520" s="91"/>
      <c r="K520" s="141"/>
      <c r="L520" s="134"/>
      <c r="M520" s="52"/>
      <c r="N520" s="9">
        <v>0.06</v>
      </c>
      <c r="O520" s="2">
        <v>6</v>
      </c>
      <c r="P520" s="2">
        <v>0</v>
      </c>
      <c r="Q520" s="2">
        <v>0</v>
      </c>
      <c r="R520" s="2">
        <v>0</v>
      </c>
      <c r="S520" s="126">
        <f t="shared" si="166"/>
        <v>0.12</v>
      </c>
      <c r="T520" s="7" t="s">
        <v>0</v>
      </c>
      <c r="U520" s="1">
        <v>12</v>
      </c>
      <c r="V520" s="7" t="s">
        <v>323</v>
      </c>
      <c r="W520" s="31">
        <v>10800</v>
      </c>
      <c r="X520" s="31">
        <f>W520/U520</f>
        <v>900</v>
      </c>
      <c r="Y520" s="1" t="s">
        <v>338</v>
      </c>
      <c r="Z520" s="4" t="s">
        <v>434</v>
      </c>
      <c r="AA520" s="4" t="s">
        <v>436</v>
      </c>
      <c r="AB520" s="34"/>
      <c r="AC520" s="7" t="s">
        <v>582</v>
      </c>
      <c r="AD520" s="1">
        <v>0.31</v>
      </c>
      <c r="AE520" s="1">
        <v>1.86</v>
      </c>
      <c r="AF520" s="1">
        <v>4.5</v>
      </c>
      <c r="AG520" s="1">
        <v>2.75</v>
      </c>
      <c r="AH520" s="1">
        <v>5</v>
      </c>
      <c r="AI520" s="1">
        <v>3</v>
      </c>
      <c r="AJ520" s="1">
        <v>47</v>
      </c>
      <c r="AK520" s="1">
        <v>36</v>
      </c>
      <c r="AM520" s="50">
        <f>M522*W520</f>
        <v>1296</v>
      </c>
      <c r="AU520" s="5"/>
      <c r="AW520" s="5"/>
    </row>
    <row r="521" spans="1:49" ht="13.15" customHeight="1" x14ac:dyDescent="0.2">
      <c r="A521" s="45">
        <f>SUBTOTAL(3,$B$18:B521)</f>
        <v>504</v>
      </c>
      <c r="B521" s="12">
        <v>696244600009</v>
      </c>
      <c r="C521" s="1" t="s">
        <v>63</v>
      </c>
      <c r="D521" s="1" t="s">
        <v>62</v>
      </c>
      <c r="E521" s="18">
        <v>25</v>
      </c>
      <c r="F521" s="10"/>
      <c r="G521" s="162">
        <v>23.73</v>
      </c>
      <c r="H521" s="5">
        <f t="shared" ref="H521:H558" si="167">(ROUND(G521*(1-$E$5)*(1-$G$5)*(1-$H$5),2)*F521)</f>
        <v>0</v>
      </c>
      <c r="I521" s="102">
        <f t="shared" ref="I521:I558" si="168">(G521*$E$15)+G521</f>
        <v>26.814900000000002</v>
      </c>
      <c r="J521" s="85">
        <f t="shared" ref="J521:J555" si="169">H521+(H521*$E$15)</f>
        <v>0</v>
      </c>
      <c r="L521" s="4" t="s">
        <v>1</v>
      </c>
      <c r="M521" s="8">
        <f>(S519+P519)+(Q519/6)</f>
        <v>0.2</v>
      </c>
      <c r="N521" s="9">
        <v>0.45</v>
      </c>
      <c r="O521" s="2">
        <v>1.8</v>
      </c>
      <c r="P521" s="2">
        <v>0</v>
      </c>
      <c r="Q521" s="2">
        <v>0</v>
      </c>
      <c r="R521" s="2">
        <v>0</v>
      </c>
      <c r="S521" s="126">
        <f t="shared" si="166"/>
        <v>0.45000000000000007</v>
      </c>
      <c r="T521" s="7" t="s">
        <v>4</v>
      </c>
      <c r="U521" s="1">
        <v>50</v>
      </c>
      <c r="W521" s="31">
        <v>90000</v>
      </c>
      <c r="Y521" s="1" t="s">
        <v>335</v>
      </c>
      <c r="Z521" s="4" t="s">
        <v>434</v>
      </c>
      <c r="AA521" s="4" t="s">
        <v>436</v>
      </c>
      <c r="AB521" s="34"/>
      <c r="AC521" s="7" t="s">
        <v>586</v>
      </c>
      <c r="AD521" s="1">
        <v>1.25</v>
      </c>
      <c r="AE521" s="1">
        <v>2.375</v>
      </c>
      <c r="AF521" s="1">
        <v>4.25</v>
      </c>
      <c r="AJ521" s="1">
        <v>47</v>
      </c>
      <c r="AK521" s="1">
        <v>36</v>
      </c>
      <c r="AM521" s="50"/>
      <c r="AU521" s="5"/>
      <c r="AW521" s="5"/>
    </row>
    <row r="522" spans="1:49" ht="13.15" customHeight="1" x14ac:dyDescent="0.2">
      <c r="A522" s="45">
        <f>SUBTOTAL(3,$B$18:B522)</f>
        <v>505</v>
      </c>
      <c r="B522" s="12">
        <v>696244600153</v>
      </c>
      <c r="C522" s="1" t="s">
        <v>61</v>
      </c>
      <c r="D522" s="1" t="s">
        <v>60</v>
      </c>
      <c r="E522" s="18">
        <v>2</v>
      </c>
      <c r="F522" s="10"/>
      <c r="G522" s="162">
        <v>2.4300000000000002</v>
      </c>
      <c r="H522" s="5">
        <f t="shared" si="167"/>
        <v>0</v>
      </c>
      <c r="I522" s="102">
        <f t="shared" si="168"/>
        <v>2.7459000000000002</v>
      </c>
      <c r="J522" s="85">
        <f t="shared" si="169"/>
        <v>0</v>
      </c>
      <c r="L522" s="4" t="s">
        <v>1</v>
      </c>
      <c r="M522" s="8">
        <f>S520+P520</f>
        <v>0.12</v>
      </c>
      <c r="N522" s="9">
        <v>0.11</v>
      </c>
      <c r="O522" s="2">
        <v>11</v>
      </c>
      <c r="P522" s="2">
        <v>0</v>
      </c>
      <c r="Q522" s="2">
        <v>0</v>
      </c>
      <c r="R522" s="2">
        <v>0</v>
      </c>
      <c r="S522" s="126">
        <f t="shared" si="166"/>
        <v>0.22</v>
      </c>
      <c r="T522" s="7" t="s">
        <v>0</v>
      </c>
      <c r="U522" s="1">
        <v>12</v>
      </c>
      <c r="V522" s="7" t="s">
        <v>323</v>
      </c>
      <c r="W522" s="31">
        <v>10800</v>
      </c>
      <c r="X522" s="31">
        <f>W522/U522</f>
        <v>900</v>
      </c>
      <c r="Y522" s="1" t="s">
        <v>338</v>
      </c>
      <c r="Z522" s="4" t="s">
        <v>434</v>
      </c>
      <c r="AA522" s="4" t="s">
        <v>436</v>
      </c>
      <c r="AB522" s="34"/>
      <c r="AC522" s="7" t="s">
        <v>586</v>
      </c>
      <c r="AD522" s="1">
        <v>0.31</v>
      </c>
      <c r="AE522" s="1">
        <v>1.86</v>
      </c>
      <c r="AF522" s="1">
        <v>4.5</v>
      </c>
      <c r="AG522" s="1">
        <v>2.75</v>
      </c>
      <c r="AH522" s="1">
        <v>5</v>
      </c>
      <c r="AI522" s="1">
        <v>3</v>
      </c>
      <c r="AJ522" s="1">
        <v>47</v>
      </c>
      <c r="AK522" s="1">
        <v>36</v>
      </c>
      <c r="AM522" s="50">
        <f>M524*W522</f>
        <v>2376</v>
      </c>
      <c r="AU522" s="5"/>
      <c r="AW522" s="5"/>
    </row>
    <row r="523" spans="1:49" ht="13.15" customHeight="1" x14ac:dyDescent="0.2">
      <c r="A523" s="45">
        <f>SUBTOTAL(3,$B$18:B523)</f>
        <v>506</v>
      </c>
      <c r="B523" s="12">
        <v>696244600016</v>
      </c>
      <c r="C523" s="1" t="s">
        <v>59</v>
      </c>
      <c r="D523" s="1" t="s">
        <v>58</v>
      </c>
      <c r="E523" s="18">
        <v>25</v>
      </c>
      <c r="F523" s="10"/>
      <c r="G523" s="162">
        <v>57.53</v>
      </c>
      <c r="H523" s="5">
        <f t="shared" si="167"/>
        <v>0</v>
      </c>
      <c r="I523" s="102">
        <f t="shared" si="168"/>
        <v>65.008899999999997</v>
      </c>
      <c r="J523" s="85">
        <f t="shared" si="169"/>
        <v>0</v>
      </c>
      <c r="L523" s="4" t="s">
        <v>1</v>
      </c>
      <c r="M523" s="8">
        <f>(S521+P521)+(Q521/6)</f>
        <v>0.45000000000000007</v>
      </c>
      <c r="N523" s="9">
        <v>0.59</v>
      </c>
      <c r="O523" s="2">
        <v>2.4</v>
      </c>
      <c r="P523" s="2">
        <v>0</v>
      </c>
      <c r="Q523" s="2">
        <v>0</v>
      </c>
      <c r="R523" s="2">
        <v>0</v>
      </c>
      <c r="S523" s="126">
        <f t="shared" si="166"/>
        <v>0.6</v>
      </c>
      <c r="T523" s="7" t="s">
        <v>4</v>
      </c>
      <c r="U523" s="1">
        <v>50</v>
      </c>
      <c r="W523" s="31">
        <v>90000</v>
      </c>
      <c r="Y523" s="1" t="s">
        <v>335</v>
      </c>
      <c r="Z523" s="4" t="s">
        <v>434</v>
      </c>
      <c r="AA523" s="4" t="s">
        <v>436</v>
      </c>
      <c r="AB523" s="34"/>
      <c r="AC523" s="7" t="s">
        <v>587</v>
      </c>
      <c r="AD523" s="1">
        <v>1.25</v>
      </c>
      <c r="AE523" s="1">
        <v>2.375</v>
      </c>
      <c r="AF523" s="1">
        <v>4.25</v>
      </c>
      <c r="AJ523" s="1">
        <v>47</v>
      </c>
      <c r="AK523" s="1">
        <v>36</v>
      </c>
      <c r="AM523" s="50"/>
      <c r="AU523" s="5"/>
      <c r="AW523" s="5"/>
    </row>
    <row r="524" spans="1:49" ht="13.15" customHeight="1" x14ac:dyDescent="0.2">
      <c r="A524" s="45">
        <f>SUBTOTAL(3,$B$18:B524)</f>
        <v>507</v>
      </c>
      <c r="B524" s="12">
        <v>696244600160</v>
      </c>
      <c r="C524" s="1" t="s">
        <v>57</v>
      </c>
      <c r="D524" s="1" t="s">
        <v>56</v>
      </c>
      <c r="E524" s="18">
        <v>2</v>
      </c>
      <c r="F524" s="10"/>
      <c r="G524" s="162">
        <v>4.91</v>
      </c>
      <c r="H524" s="5">
        <f t="shared" si="167"/>
        <v>0</v>
      </c>
      <c r="I524" s="102">
        <f t="shared" si="168"/>
        <v>5.5483000000000002</v>
      </c>
      <c r="J524" s="85">
        <f t="shared" si="169"/>
        <v>0</v>
      </c>
      <c r="L524" s="4" t="s">
        <v>1</v>
      </c>
      <c r="M524" s="8">
        <f>S522+P522</f>
        <v>0.22</v>
      </c>
      <c r="N524" s="9">
        <v>0.15</v>
      </c>
      <c r="O524" s="2">
        <v>15</v>
      </c>
      <c r="P524" s="2">
        <v>0</v>
      </c>
      <c r="Q524" s="2">
        <v>0</v>
      </c>
      <c r="R524" s="2">
        <v>0</v>
      </c>
      <c r="S524" s="126">
        <f t="shared" si="166"/>
        <v>0.3</v>
      </c>
      <c r="T524" s="7" t="s">
        <v>0</v>
      </c>
      <c r="U524" s="1">
        <v>12</v>
      </c>
      <c r="V524" s="7" t="s">
        <v>323</v>
      </c>
      <c r="W524" s="31">
        <v>10800</v>
      </c>
      <c r="X524" s="31">
        <f>W524/U524</f>
        <v>900</v>
      </c>
      <c r="Y524" s="1" t="s">
        <v>338</v>
      </c>
      <c r="Z524" s="4" t="s">
        <v>434</v>
      </c>
      <c r="AA524" s="4" t="s">
        <v>436</v>
      </c>
      <c r="AB524" s="34"/>
      <c r="AC524" s="7" t="s">
        <v>587</v>
      </c>
      <c r="AD524" s="1">
        <v>0.31</v>
      </c>
      <c r="AE524" s="1">
        <v>1.86</v>
      </c>
      <c r="AF524" s="1">
        <v>4.5</v>
      </c>
      <c r="AG524" s="1">
        <v>2.75</v>
      </c>
      <c r="AH524" s="1">
        <v>5</v>
      </c>
      <c r="AI524" s="1">
        <v>3</v>
      </c>
      <c r="AJ524" s="1">
        <v>47</v>
      </c>
      <c r="AK524" s="1">
        <v>36</v>
      </c>
      <c r="AM524" s="50">
        <f>M526*W524</f>
        <v>3240</v>
      </c>
      <c r="AU524" s="5"/>
      <c r="AW524" s="5"/>
    </row>
    <row r="525" spans="1:49" ht="13.15" customHeight="1" x14ac:dyDescent="0.2">
      <c r="A525" s="45">
        <f>SUBTOTAL(3,$B$18:B525)</f>
        <v>508</v>
      </c>
      <c r="B525" s="12">
        <v>696244600023</v>
      </c>
      <c r="C525" s="1" t="s">
        <v>55</v>
      </c>
      <c r="D525" s="1" t="s">
        <v>54</v>
      </c>
      <c r="E525" s="18">
        <v>25</v>
      </c>
      <c r="F525" s="10"/>
      <c r="G525" s="162">
        <v>67.58</v>
      </c>
      <c r="H525" s="5">
        <f t="shared" si="167"/>
        <v>0</v>
      </c>
      <c r="I525" s="102">
        <f t="shared" si="168"/>
        <v>76.365399999999994</v>
      </c>
      <c r="J525" s="85">
        <f t="shared" si="169"/>
        <v>0</v>
      </c>
      <c r="L525" s="4" t="s">
        <v>1</v>
      </c>
      <c r="M525" s="8">
        <f>(S523+P523)+(Q523/6)</f>
        <v>0.6</v>
      </c>
      <c r="N525" s="9">
        <v>0.15</v>
      </c>
      <c r="O525" s="2">
        <v>15</v>
      </c>
      <c r="P525" s="2">
        <v>0</v>
      </c>
      <c r="Q525" s="2">
        <v>0</v>
      </c>
      <c r="R525" s="2">
        <v>0</v>
      </c>
      <c r="S525" s="126">
        <f t="shared" si="166"/>
        <v>0.3</v>
      </c>
      <c r="T525" s="7" t="s">
        <v>0</v>
      </c>
      <c r="U525" s="1">
        <v>12</v>
      </c>
      <c r="V525" s="7" t="s">
        <v>323</v>
      </c>
      <c r="W525" s="31">
        <v>10800</v>
      </c>
      <c r="X525" s="31">
        <f>W525/U525</f>
        <v>900</v>
      </c>
      <c r="Y525" s="1" t="s">
        <v>338</v>
      </c>
      <c r="Z525" s="4" t="s">
        <v>434</v>
      </c>
      <c r="AA525" s="4" t="s">
        <v>436</v>
      </c>
      <c r="AB525" s="34"/>
      <c r="AC525" s="7" t="s">
        <v>587</v>
      </c>
      <c r="AD525" s="1">
        <v>0.31</v>
      </c>
      <c r="AE525" s="1">
        <v>1.86</v>
      </c>
      <c r="AF525" s="1">
        <v>4.5</v>
      </c>
      <c r="AG525" s="1">
        <v>2.75</v>
      </c>
      <c r="AH525" s="1">
        <v>5</v>
      </c>
      <c r="AI525" s="1">
        <v>3</v>
      </c>
      <c r="AJ525" s="1">
        <v>47</v>
      </c>
      <c r="AK525" s="1">
        <v>36</v>
      </c>
      <c r="AM525" s="50">
        <f>M527*W525</f>
        <v>3240</v>
      </c>
      <c r="AU525" s="5"/>
      <c r="AW525" s="5"/>
    </row>
    <row r="526" spans="1:49" ht="13.15" customHeight="1" x14ac:dyDescent="0.2">
      <c r="A526" s="45">
        <f>SUBTOTAL(3,$B$18:B526)</f>
        <v>509</v>
      </c>
      <c r="B526" s="12">
        <v>696244600177</v>
      </c>
      <c r="C526" s="1" t="s">
        <v>53</v>
      </c>
      <c r="D526" s="1" t="s">
        <v>52</v>
      </c>
      <c r="E526" s="18">
        <v>2</v>
      </c>
      <c r="F526" s="10"/>
      <c r="G526" s="162">
        <v>6.11</v>
      </c>
      <c r="H526" s="5">
        <f t="shared" si="167"/>
        <v>0</v>
      </c>
      <c r="I526" s="102">
        <f t="shared" si="168"/>
        <v>6.9043000000000001</v>
      </c>
      <c r="J526" s="85">
        <f t="shared" si="169"/>
        <v>0</v>
      </c>
      <c r="L526" s="4" t="s">
        <v>1</v>
      </c>
      <c r="M526" s="8">
        <f>S524+P524</f>
        <v>0.3</v>
      </c>
      <c r="N526" s="9">
        <v>0.23</v>
      </c>
      <c r="O526" s="2">
        <v>1</v>
      </c>
      <c r="P526" s="2">
        <v>0</v>
      </c>
      <c r="Q526" s="2">
        <v>0</v>
      </c>
      <c r="R526" s="2">
        <v>0</v>
      </c>
      <c r="S526" s="126">
        <f t="shared" si="166"/>
        <v>0.25</v>
      </c>
      <c r="T526" s="7" t="s">
        <v>13</v>
      </c>
      <c r="U526" s="1">
        <v>50</v>
      </c>
      <c r="W526" s="31">
        <v>90000</v>
      </c>
      <c r="Y526" s="1" t="s">
        <v>335</v>
      </c>
      <c r="Z526" s="4" t="s">
        <v>434</v>
      </c>
      <c r="AA526" s="4" t="s">
        <v>436</v>
      </c>
      <c r="AB526" s="34"/>
      <c r="AC526" s="7" t="s">
        <v>577</v>
      </c>
      <c r="AD526" s="1">
        <v>1.5</v>
      </c>
      <c r="AE526" s="1">
        <v>1.5</v>
      </c>
      <c r="AF526" s="1">
        <v>3.2</v>
      </c>
      <c r="AJ526" s="1">
        <v>47</v>
      </c>
      <c r="AK526" s="1">
        <v>36</v>
      </c>
      <c r="AM526" s="50"/>
      <c r="AU526" s="5"/>
      <c r="AW526" s="5"/>
    </row>
    <row r="527" spans="1:49" ht="13.15" customHeight="1" x14ac:dyDescent="0.2">
      <c r="A527" s="45">
        <f>SUBTOTAL(3,$B$18:B527)</f>
        <v>510</v>
      </c>
      <c r="B527" s="12">
        <v>696244600351</v>
      </c>
      <c r="C527" s="1" t="s">
        <v>608</v>
      </c>
      <c r="D527" s="1" t="s">
        <v>609</v>
      </c>
      <c r="E527" s="18">
        <v>2</v>
      </c>
      <c r="F527" s="10"/>
      <c r="G527" s="162">
        <v>12.66</v>
      </c>
      <c r="H527" s="5">
        <f t="shared" si="167"/>
        <v>0</v>
      </c>
      <c r="I527" s="102">
        <f t="shared" si="168"/>
        <v>14.3058</v>
      </c>
      <c r="J527" s="85">
        <f t="shared" si="169"/>
        <v>0</v>
      </c>
      <c r="L527" s="4" t="s">
        <v>1</v>
      </c>
      <c r="M527" s="8">
        <f>S525+P525</f>
        <v>0.3</v>
      </c>
      <c r="N527" s="9">
        <v>0.06</v>
      </c>
      <c r="O527" s="2">
        <v>6</v>
      </c>
      <c r="P527" s="2">
        <v>0</v>
      </c>
      <c r="Q527" s="2">
        <v>0</v>
      </c>
      <c r="R527" s="2">
        <v>0</v>
      </c>
      <c r="S527" s="126">
        <f t="shared" si="166"/>
        <v>0.12</v>
      </c>
      <c r="T527" s="7" t="s">
        <v>0</v>
      </c>
      <c r="U527" s="1">
        <v>12</v>
      </c>
      <c r="V527" s="7" t="s">
        <v>323</v>
      </c>
      <c r="W527" s="31">
        <v>10800</v>
      </c>
      <c r="X527" s="31">
        <f>W527/U527</f>
        <v>900</v>
      </c>
      <c r="Y527" s="1" t="s">
        <v>338</v>
      </c>
      <c r="Z527" s="4" t="s">
        <v>434</v>
      </c>
      <c r="AA527" s="4" t="s">
        <v>436</v>
      </c>
      <c r="AB527" s="34"/>
      <c r="AC527" s="7" t="s">
        <v>577</v>
      </c>
      <c r="AD527" s="1">
        <v>0.31</v>
      </c>
      <c r="AE527" s="1">
        <v>1.86</v>
      </c>
      <c r="AF527" s="1">
        <v>4.5</v>
      </c>
      <c r="AG527" s="1">
        <v>2.75</v>
      </c>
      <c r="AH527" s="1">
        <v>5</v>
      </c>
      <c r="AI527" s="1">
        <v>3</v>
      </c>
      <c r="AJ527" s="1">
        <v>47</v>
      </c>
      <c r="AK527" s="1">
        <v>36</v>
      </c>
      <c r="AM527" s="50">
        <f>M529*W527</f>
        <v>1296</v>
      </c>
      <c r="AU527" s="5"/>
      <c r="AW527" s="5"/>
    </row>
    <row r="528" spans="1:49" ht="13.15" customHeight="1" x14ac:dyDescent="0.2">
      <c r="A528" s="45">
        <f>SUBTOTAL(3,$B$18:B528)</f>
        <v>511</v>
      </c>
      <c r="B528" s="12">
        <v>696244600030</v>
      </c>
      <c r="C528" s="1" t="s">
        <v>51</v>
      </c>
      <c r="D528" s="1" t="s">
        <v>50</v>
      </c>
      <c r="E528" s="18">
        <v>25</v>
      </c>
      <c r="F528" s="10"/>
      <c r="G528" s="162">
        <v>23.73</v>
      </c>
      <c r="H528" s="5">
        <f t="shared" si="167"/>
        <v>0</v>
      </c>
      <c r="I528" s="102">
        <f t="shared" si="168"/>
        <v>26.814900000000002</v>
      </c>
      <c r="J528" s="85">
        <f t="shared" si="169"/>
        <v>0</v>
      </c>
      <c r="L528" s="4" t="s">
        <v>1</v>
      </c>
      <c r="M528" s="8">
        <f>(S526+P526)+(Q526/6)</f>
        <v>0.25</v>
      </c>
      <c r="N528" s="9">
        <v>0.46</v>
      </c>
      <c r="O528" s="2">
        <v>1.8</v>
      </c>
      <c r="P528" s="2">
        <v>0</v>
      </c>
      <c r="Q528" s="2">
        <v>0</v>
      </c>
      <c r="R528" s="2">
        <v>0</v>
      </c>
      <c r="S528" s="126">
        <f t="shared" si="166"/>
        <v>0.45000000000000007</v>
      </c>
      <c r="T528" s="7" t="s">
        <v>4</v>
      </c>
      <c r="U528" s="1">
        <v>50</v>
      </c>
      <c r="W528" s="31">
        <v>90000</v>
      </c>
      <c r="Y528" s="1" t="s">
        <v>335</v>
      </c>
      <c r="Z528" s="4" t="s">
        <v>434</v>
      </c>
      <c r="AA528" s="4" t="s">
        <v>436</v>
      </c>
      <c r="AB528" s="34"/>
      <c r="AC528" s="7" t="s">
        <v>588</v>
      </c>
      <c r="AD528" s="1">
        <v>1.25</v>
      </c>
      <c r="AE528" s="1">
        <v>2.375</v>
      </c>
      <c r="AF528" s="1">
        <v>4.25</v>
      </c>
      <c r="AJ528" s="1">
        <v>47</v>
      </c>
      <c r="AK528" s="1">
        <v>36</v>
      </c>
      <c r="AM528" s="50"/>
      <c r="AU528" s="5"/>
      <c r="AW528" s="5"/>
    </row>
    <row r="529" spans="1:49" ht="13.15" customHeight="1" x14ac:dyDescent="0.2">
      <c r="A529" s="45">
        <f>SUBTOTAL(3,$B$18:B529)</f>
        <v>512</v>
      </c>
      <c r="B529" s="12">
        <v>696244600184</v>
      </c>
      <c r="C529" s="1" t="s">
        <v>49</v>
      </c>
      <c r="D529" s="1" t="s">
        <v>48</v>
      </c>
      <c r="E529" s="18">
        <v>2</v>
      </c>
      <c r="F529" s="10"/>
      <c r="G529" s="162">
        <v>2.4300000000000002</v>
      </c>
      <c r="H529" s="5">
        <f t="shared" si="167"/>
        <v>0</v>
      </c>
      <c r="I529" s="102">
        <f t="shared" si="168"/>
        <v>2.7459000000000002</v>
      </c>
      <c r="J529" s="85">
        <f t="shared" si="169"/>
        <v>0</v>
      </c>
      <c r="L529" s="4" t="s">
        <v>1</v>
      </c>
      <c r="M529" s="8">
        <f>S527+P527</f>
        <v>0.12</v>
      </c>
      <c r="N529" s="9">
        <v>0.11</v>
      </c>
      <c r="O529" s="2">
        <v>11</v>
      </c>
      <c r="P529" s="2">
        <v>0</v>
      </c>
      <c r="Q529" s="2">
        <v>0</v>
      </c>
      <c r="R529" s="2">
        <v>0</v>
      </c>
      <c r="S529" s="126">
        <f t="shared" si="166"/>
        <v>0.22</v>
      </c>
      <c r="T529" s="7" t="s">
        <v>0</v>
      </c>
      <c r="U529" s="1">
        <v>12</v>
      </c>
      <c r="V529" s="7" t="s">
        <v>323</v>
      </c>
      <c r="W529" s="31">
        <v>10800</v>
      </c>
      <c r="X529" s="31">
        <f>W529/U529</f>
        <v>900</v>
      </c>
      <c r="Y529" s="1" t="s">
        <v>338</v>
      </c>
      <c r="Z529" s="4" t="s">
        <v>434</v>
      </c>
      <c r="AA529" s="4" t="s">
        <v>436</v>
      </c>
      <c r="AB529" s="34"/>
      <c r="AC529" s="7" t="s">
        <v>588</v>
      </c>
      <c r="AD529" s="1">
        <v>0.31</v>
      </c>
      <c r="AE529" s="1">
        <v>1.86</v>
      </c>
      <c r="AF529" s="1">
        <v>4.5</v>
      </c>
      <c r="AG529" s="1">
        <v>2.75</v>
      </c>
      <c r="AH529" s="1">
        <v>5</v>
      </c>
      <c r="AI529" s="1">
        <v>3</v>
      </c>
      <c r="AJ529" s="1">
        <v>47</v>
      </c>
      <c r="AK529" s="1">
        <v>36</v>
      </c>
      <c r="AM529" s="50">
        <f>M531*W529</f>
        <v>2376</v>
      </c>
      <c r="AU529" s="5"/>
      <c r="AW529" s="5"/>
    </row>
    <row r="530" spans="1:49" ht="13.15" customHeight="1" x14ac:dyDescent="0.2">
      <c r="A530" s="45">
        <f>SUBTOTAL(3,$B$18:B530)</f>
        <v>513</v>
      </c>
      <c r="B530" s="12">
        <v>696244600047</v>
      </c>
      <c r="C530" s="1" t="s">
        <v>47</v>
      </c>
      <c r="D530" s="1" t="s">
        <v>46</v>
      </c>
      <c r="E530" s="18">
        <v>25</v>
      </c>
      <c r="F530" s="10"/>
      <c r="G530" s="162">
        <v>57.53</v>
      </c>
      <c r="H530" s="5">
        <f t="shared" si="167"/>
        <v>0</v>
      </c>
      <c r="I530" s="102">
        <f t="shared" si="168"/>
        <v>65.008899999999997</v>
      </c>
      <c r="J530" s="85">
        <f t="shared" si="169"/>
        <v>0</v>
      </c>
      <c r="L530" s="4" t="s">
        <v>1</v>
      </c>
      <c r="M530" s="8">
        <f>(S528+P528)+(Q528/6)</f>
        <v>0.45000000000000007</v>
      </c>
      <c r="N530" s="9">
        <v>0.6</v>
      </c>
      <c r="O530" s="2">
        <v>2.4</v>
      </c>
      <c r="P530" s="2">
        <v>0</v>
      </c>
      <c r="Q530" s="2">
        <v>0</v>
      </c>
      <c r="R530" s="2">
        <v>0</v>
      </c>
      <c r="S530" s="126">
        <f t="shared" si="166"/>
        <v>0.6</v>
      </c>
      <c r="T530" s="7" t="s">
        <v>4</v>
      </c>
      <c r="U530" s="1">
        <v>50</v>
      </c>
      <c r="W530" s="31">
        <v>90000</v>
      </c>
      <c r="Y530" s="1" t="s">
        <v>335</v>
      </c>
      <c r="Z530" s="4" t="s">
        <v>434</v>
      </c>
      <c r="AA530" s="4" t="s">
        <v>436</v>
      </c>
      <c r="AB530" s="34"/>
      <c r="AC530" s="7" t="s">
        <v>589</v>
      </c>
      <c r="AD530" s="1">
        <v>1.25</v>
      </c>
      <c r="AE530" s="1">
        <v>2.375</v>
      </c>
      <c r="AF530" s="1">
        <v>4.25</v>
      </c>
      <c r="AJ530" s="1">
        <v>47</v>
      </c>
      <c r="AK530" s="1">
        <v>36</v>
      </c>
      <c r="AM530" s="50"/>
      <c r="AU530" s="5"/>
      <c r="AW530" s="5"/>
    </row>
    <row r="531" spans="1:49" ht="13.15" customHeight="1" x14ac:dyDescent="0.2">
      <c r="A531" s="45">
        <f>SUBTOTAL(3,$B$18:B531)</f>
        <v>514</v>
      </c>
      <c r="B531" s="12">
        <v>696244600191</v>
      </c>
      <c r="C531" s="1" t="s">
        <v>45</v>
      </c>
      <c r="D531" s="1" t="s">
        <v>44</v>
      </c>
      <c r="E531" s="18">
        <v>2</v>
      </c>
      <c r="F531" s="10"/>
      <c r="G531" s="162">
        <v>4.91</v>
      </c>
      <c r="H531" s="5">
        <f t="shared" si="167"/>
        <v>0</v>
      </c>
      <c r="I531" s="102">
        <f t="shared" si="168"/>
        <v>5.5483000000000002</v>
      </c>
      <c r="J531" s="85">
        <f t="shared" si="169"/>
        <v>0</v>
      </c>
      <c r="L531" s="4" t="s">
        <v>1</v>
      </c>
      <c r="M531" s="8">
        <f>S529+P529</f>
        <v>0.22</v>
      </c>
      <c r="N531" s="9">
        <v>0.15</v>
      </c>
      <c r="O531" s="2">
        <v>15</v>
      </c>
      <c r="P531" s="2">
        <v>0</v>
      </c>
      <c r="Q531" s="2">
        <v>0</v>
      </c>
      <c r="R531" s="2">
        <v>0</v>
      </c>
      <c r="S531" s="126">
        <f t="shared" si="166"/>
        <v>0.3</v>
      </c>
      <c r="T531" s="7" t="s">
        <v>0</v>
      </c>
      <c r="U531" s="1">
        <v>12</v>
      </c>
      <c r="V531" s="7" t="s">
        <v>323</v>
      </c>
      <c r="W531" s="31">
        <v>10800</v>
      </c>
      <c r="X531" s="31">
        <f>W531/U531</f>
        <v>900</v>
      </c>
      <c r="Y531" s="1" t="s">
        <v>338</v>
      </c>
      <c r="Z531" s="4" t="s">
        <v>434</v>
      </c>
      <c r="AA531" s="4" t="s">
        <v>436</v>
      </c>
      <c r="AB531" s="34"/>
      <c r="AC531" s="7" t="s">
        <v>589</v>
      </c>
      <c r="AD531" s="1">
        <v>0.31</v>
      </c>
      <c r="AE531" s="1">
        <v>1.86</v>
      </c>
      <c r="AF531" s="1">
        <v>4.5</v>
      </c>
      <c r="AG531" s="1">
        <v>2.75</v>
      </c>
      <c r="AH531" s="1">
        <v>5</v>
      </c>
      <c r="AI531" s="1">
        <v>3</v>
      </c>
      <c r="AJ531" s="1">
        <v>47</v>
      </c>
      <c r="AK531" s="1">
        <v>36</v>
      </c>
      <c r="AM531" s="50">
        <f>M533*W531</f>
        <v>3240</v>
      </c>
      <c r="AU531" s="5"/>
      <c r="AW531" s="5"/>
    </row>
    <row r="532" spans="1:49" ht="13.15" customHeight="1" x14ac:dyDescent="0.2">
      <c r="A532" s="45">
        <f>SUBTOTAL(3,$B$18:B532)</f>
        <v>515</v>
      </c>
      <c r="B532" s="12">
        <v>696244600054</v>
      </c>
      <c r="C532" s="1" t="s">
        <v>43</v>
      </c>
      <c r="D532" s="1" t="s">
        <v>42</v>
      </c>
      <c r="E532" s="18">
        <v>25</v>
      </c>
      <c r="F532" s="10"/>
      <c r="G532" s="162">
        <v>67.58</v>
      </c>
      <c r="H532" s="5">
        <f t="shared" si="167"/>
        <v>0</v>
      </c>
      <c r="I532" s="102">
        <f t="shared" si="168"/>
        <v>76.365399999999994</v>
      </c>
      <c r="J532" s="85">
        <f t="shared" si="169"/>
        <v>0</v>
      </c>
      <c r="L532" s="4" t="s">
        <v>1</v>
      </c>
      <c r="M532" s="8">
        <f>(S530+P530)+(Q530/6)</f>
        <v>0.6</v>
      </c>
      <c r="N532" s="9">
        <v>0.15</v>
      </c>
      <c r="O532" s="2">
        <v>15</v>
      </c>
      <c r="P532" s="2">
        <v>0</v>
      </c>
      <c r="Q532" s="2">
        <v>0</v>
      </c>
      <c r="R532" s="2">
        <v>0</v>
      </c>
      <c r="S532" s="126">
        <f t="shared" si="166"/>
        <v>0.3</v>
      </c>
      <c r="T532" s="7" t="s">
        <v>0</v>
      </c>
      <c r="U532" s="1">
        <v>12</v>
      </c>
      <c r="V532" s="7" t="s">
        <v>323</v>
      </c>
      <c r="W532" s="31">
        <v>10800</v>
      </c>
      <c r="X532" s="31">
        <f>W532/U532</f>
        <v>900</v>
      </c>
      <c r="Y532" s="1" t="s">
        <v>338</v>
      </c>
      <c r="Z532" s="4" t="s">
        <v>434</v>
      </c>
      <c r="AA532" s="4" t="s">
        <v>436</v>
      </c>
      <c r="AB532" s="34"/>
      <c r="AC532" s="7" t="s">
        <v>589</v>
      </c>
      <c r="AD532" s="1">
        <v>0.31</v>
      </c>
      <c r="AE532" s="1">
        <v>1.86</v>
      </c>
      <c r="AF532" s="1">
        <v>4.5</v>
      </c>
      <c r="AG532" s="1">
        <v>2.75</v>
      </c>
      <c r="AH532" s="1">
        <v>5</v>
      </c>
      <c r="AI532" s="1">
        <v>3</v>
      </c>
      <c r="AJ532" s="1">
        <v>47</v>
      </c>
      <c r="AK532" s="1">
        <v>36</v>
      </c>
      <c r="AM532" s="50">
        <f>M534*W532</f>
        <v>3240</v>
      </c>
      <c r="AU532" s="5"/>
      <c r="AW532" s="5"/>
    </row>
    <row r="533" spans="1:49" ht="13.15" customHeight="1" x14ac:dyDescent="0.2">
      <c r="A533" s="45">
        <f>SUBTOTAL(3,$B$18:B533)</f>
        <v>516</v>
      </c>
      <c r="B533" s="12">
        <v>696244600207</v>
      </c>
      <c r="C533" s="1" t="s">
        <v>41</v>
      </c>
      <c r="D533" s="1" t="s">
        <v>40</v>
      </c>
      <c r="E533" s="18">
        <v>2</v>
      </c>
      <c r="F533" s="10"/>
      <c r="G533" s="162">
        <v>6.11</v>
      </c>
      <c r="H533" s="5">
        <f t="shared" si="167"/>
        <v>0</v>
      </c>
      <c r="I533" s="102">
        <f t="shared" si="168"/>
        <v>6.9043000000000001</v>
      </c>
      <c r="J533" s="85">
        <f t="shared" si="169"/>
        <v>0</v>
      </c>
      <c r="L533" s="4" t="s">
        <v>1</v>
      </c>
      <c r="M533" s="8">
        <f>S531+P531</f>
        <v>0.3</v>
      </c>
      <c r="N533" s="9">
        <v>0.25</v>
      </c>
      <c r="O533" s="2">
        <v>1</v>
      </c>
      <c r="P533" s="2">
        <v>0</v>
      </c>
      <c r="Q533" s="2">
        <v>0</v>
      </c>
      <c r="R533" s="2">
        <v>0</v>
      </c>
      <c r="S533" s="126">
        <f t="shared" si="166"/>
        <v>0.25</v>
      </c>
      <c r="T533" s="7" t="s">
        <v>13</v>
      </c>
      <c r="U533" s="1">
        <v>50</v>
      </c>
      <c r="W533" s="31">
        <v>90000</v>
      </c>
      <c r="Y533" s="1" t="s">
        <v>335</v>
      </c>
      <c r="Z533" s="4" t="s">
        <v>434</v>
      </c>
      <c r="AA533" s="4" t="s">
        <v>436</v>
      </c>
      <c r="AB533" s="34"/>
      <c r="AC533" s="7" t="s">
        <v>583</v>
      </c>
      <c r="AD533" s="1">
        <v>1.5</v>
      </c>
      <c r="AE533" s="1">
        <v>1.5</v>
      </c>
      <c r="AF533" s="1">
        <v>3.2</v>
      </c>
      <c r="AJ533" s="1">
        <v>47</v>
      </c>
      <c r="AK533" s="1">
        <v>36</v>
      </c>
      <c r="AM533" s="50"/>
      <c r="AU533" s="5"/>
      <c r="AW533" s="5"/>
    </row>
    <row r="534" spans="1:49" ht="13.15" customHeight="1" x14ac:dyDescent="0.2">
      <c r="A534" s="45">
        <f>SUBTOTAL(3,$B$18:B534)</f>
        <v>517</v>
      </c>
      <c r="B534" s="12">
        <v>696244600412</v>
      </c>
      <c r="C534" s="1" t="s">
        <v>610</v>
      </c>
      <c r="D534" s="1" t="s">
        <v>611</v>
      </c>
      <c r="E534" s="18">
        <v>2</v>
      </c>
      <c r="F534" s="10"/>
      <c r="G534" s="162">
        <v>12.66</v>
      </c>
      <c r="H534" s="5">
        <f t="shared" si="167"/>
        <v>0</v>
      </c>
      <c r="I534" s="102">
        <f t="shared" si="168"/>
        <v>14.3058</v>
      </c>
      <c r="J534" s="85">
        <f t="shared" si="169"/>
        <v>0</v>
      </c>
      <c r="L534" s="4" t="s">
        <v>1</v>
      </c>
      <c r="M534" s="8">
        <f>S532+P532</f>
        <v>0.3</v>
      </c>
      <c r="N534" s="9">
        <v>0.06</v>
      </c>
      <c r="O534" s="2">
        <v>6</v>
      </c>
      <c r="P534" s="2">
        <v>0</v>
      </c>
      <c r="Q534" s="2">
        <v>0</v>
      </c>
      <c r="R534" s="2">
        <v>0</v>
      </c>
      <c r="S534" s="126">
        <f t="shared" si="166"/>
        <v>0.12</v>
      </c>
      <c r="T534" s="7" t="s">
        <v>0</v>
      </c>
      <c r="U534" s="1">
        <v>12</v>
      </c>
      <c r="V534" s="7" t="s">
        <v>323</v>
      </c>
      <c r="W534" s="31">
        <v>10800</v>
      </c>
      <c r="X534" s="31">
        <f>W534/U534</f>
        <v>900</v>
      </c>
      <c r="Y534" s="1" t="s">
        <v>338</v>
      </c>
      <c r="Z534" s="4" t="s">
        <v>434</v>
      </c>
      <c r="AA534" s="4" t="s">
        <v>436</v>
      </c>
      <c r="AB534" s="34"/>
      <c r="AC534" s="7" t="s">
        <v>583</v>
      </c>
      <c r="AD534" s="1">
        <v>0.31</v>
      </c>
      <c r="AE534" s="1">
        <v>1.86</v>
      </c>
      <c r="AF534" s="1">
        <v>4.5</v>
      </c>
      <c r="AG534" s="1">
        <v>2.75</v>
      </c>
      <c r="AH534" s="1">
        <v>5</v>
      </c>
      <c r="AI534" s="1">
        <v>3</v>
      </c>
      <c r="AJ534" s="1">
        <v>47</v>
      </c>
      <c r="AK534" s="1">
        <v>36</v>
      </c>
      <c r="AM534" s="50">
        <f>M536*W534</f>
        <v>1296</v>
      </c>
      <c r="AU534" s="5"/>
      <c r="AW534" s="5"/>
    </row>
    <row r="535" spans="1:49" ht="13.15" customHeight="1" x14ac:dyDescent="0.2">
      <c r="A535" s="45">
        <f>SUBTOTAL(3,$B$18:B535)</f>
        <v>518</v>
      </c>
      <c r="B535" s="12">
        <v>696244600436</v>
      </c>
      <c r="C535" s="1" t="s">
        <v>410</v>
      </c>
      <c r="D535" s="1" t="s">
        <v>417</v>
      </c>
      <c r="E535" s="18">
        <v>25</v>
      </c>
      <c r="F535" s="10"/>
      <c r="G535" s="162">
        <v>23.73</v>
      </c>
      <c r="H535" s="5">
        <f t="shared" si="167"/>
        <v>0</v>
      </c>
      <c r="I535" s="102">
        <f t="shared" si="168"/>
        <v>26.814900000000002</v>
      </c>
      <c r="J535" s="85">
        <f t="shared" si="169"/>
        <v>0</v>
      </c>
      <c r="L535" s="4" t="s">
        <v>1</v>
      </c>
      <c r="M535" s="8">
        <f>(S533+P533)+(Q533/6)</f>
        <v>0.25</v>
      </c>
      <c r="N535" s="9">
        <v>0.51</v>
      </c>
      <c r="O535" s="2">
        <v>2.2000000000000002</v>
      </c>
      <c r="P535" s="2">
        <v>0</v>
      </c>
      <c r="Q535" s="2">
        <v>0</v>
      </c>
      <c r="R535" s="2">
        <v>0</v>
      </c>
      <c r="S535" s="126">
        <f t="shared" si="166"/>
        <v>0.55000000000000004</v>
      </c>
      <c r="T535" s="7" t="s">
        <v>4</v>
      </c>
      <c r="U535" s="1">
        <v>50</v>
      </c>
      <c r="W535" s="31">
        <v>90000</v>
      </c>
      <c r="Y535" s="1" t="s">
        <v>335</v>
      </c>
      <c r="Z535" s="4" t="s">
        <v>434</v>
      </c>
      <c r="AA535" s="4" t="s">
        <v>436</v>
      </c>
      <c r="AB535" s="34"/>
      <c r="AC535" s="7" t="s">
        <v>584</v>
      </c>
      <c r="AD535" s="1">
        <v>1.25</v>
      </c>
      <c r="AE535" s="1">
        <v>2.375</v>
      </c>
      <c r="AF535" s="1">
        <v>4.25</v>
      </c>
      <c r="AJ535" s="1">
        <v>47</v>
      </c>
      <c r="AK535" s="1">
        <v>36</v>
      </c>
      <c r="AM535" s="50"/>
      <c r="AU535" s="5"/>
      <c r="AW535" s="5"/>
    </row>
    <row r="536" spans="1:49" ht="13.15" customHeight="1" x14ac:dyDescent="0.2">
      <c r="A536" s="45">
        <f>SUBTOTAL(3,$B$18:B536)</f>
        <v>519</v>
      </c>
      <c r="B536" s="12">
        <v>696244600443</v>
      </c>
      <c r="C536" s="1" t="s">
        <v>411</v>
      </c>
      <c r="D536" s="1" t="s">
        <v>416</v>
      </c>
      <c r="E536" s="18">
        <v>2</v>
      </c>
      <c r="F536" s="10"/>
      <c r="G536" s="162">
        <v>2.4300000000000002</v>
      </c>
      <c r="H536" s="5">
        <f t="shared" si="167"/>
        <v>0</v>
      </c>
      <c r="I536" s="102">
        <f t="shared" si="168"/>
        <v>2.7459000000000002</v>
      </c>
      <c r="J536" s="85">
        <f t="shared" si="169"/>
        <v>0</v>
      </c>
      <c r="L536" s="4" t="s">
        <v>1</v>
      </c>
      <c r="M536" s="8">
        <f>S534+P534</f>
        <v>0.12</v>
      </c>
      <c r="N536" s="9">
        <v>0.11</v>
      </c>
      <c r="O536" s="2">
        <v>11</v>
      </c>
      <c r="P536" s="2">
        <v>0</v>
      </c>
      <c r="Q536" s="2">
        <v>0</v>
      </c>
      <c r="R536" s="2">
        <v>0</v>
      </c>
      <c r="S536" s="126">
        <f t="shared" si="166"/>
        <v>0.22</v>
      </c>
      <c r="T536" s="7" t="s">
        <v>0</v>
      </c>
      <c r="U536" s="1">
        <v>12</v>
      </c>
      <c r="V536" s="7" t="s">
        <v>323</v>
      </c>
      <c r="W536" s="31">
        <v>10800</v>
      </c>
      <c r="X536" s="31">
        <f>W536/U536</f>
        <v>900</v>
      </c>
      <c r="Y536" s="1" t="s">
        <v>338</v>
      </c>
      <c r="Z536" s="4" t="s">
        <v>434</v>
      </c>
      <c r="AA536" s="4" t="s">
        <v>436</v>
      </c>
      <c r="AB536" s="34"/>
      <c r="AC536" s="7" t="s">
        <v>584</v>
      </c>
      <c r="AD536" s="1">
        <v>0.31</v>
      </c>
      <c r="AE536" s="1">
        <v>1.86</v>
      </c>
      <c r="AF536" s="1">
        <v>4.5</v>
      </c>
      <c r="AG536" s="1">
        <v>2.75</v>
      </c>
      <c r="AH536" s="1">
        <v>5</v>
      </c>
      <c r="AI536" s="1">
        <v>3</v>
      </c>
      <c r="AJ536" s="1">
        <v>47</v>
      </c>
      <c r="AK536" s="1">
        <v>36</v>
      </c>
      <c r="AM536" s="50">
        <f>M538*W536</f>
        <v>2376</v>
      </c>
      <c r="AU536" s="5"/>
      <c r="AW536" s="5"/>
    </row>
    <row r="537" spans="1:49" ht="13.15" customHeight="1" x14ac:dyDescent="0.2">
      <c r="A537" s="45">
        <f>SUBTOTAL(3,$B$18:B537)</f>
        <v>520</v>
      </c>
      <c r="B537" s="12">
        <v>696244600467</v>
      </c>
      <c r="C537" s="1" t="s">
        <v>412</v>
      </c>
      <c r="D537" s="1" t="s">
        <v>415</v>
      </c>
      <c r="E537" s="18">
        <v>25</v>
      </c>
      <c r="F537" s="10"/>
      <c r="G537" s="162">
        <v>57.53</v>
      </c>
      <c r="H537" s="5">
        <f t="shared" si="167"/>
        <v>0</v>
      </c>
      <c r="I537" s="102">
        <f t="shared" si="168"/>
        <v>65.008899999999997</v>
      </c>
      <c r="J537" s="85">
        <f t="shared" si="169"/>
        <v>0</v>
      </c>
      <c r="L537" s="4" t="s">
        <v>1</v>
      </c>
      <c r="M537" s="8">
        <f>(S535+P535)+(Q535/6)</f>
        <v>0.55000000000000004</v>
      </c>
      <c r="N537" s="9">
        <v>0.25</v>
      </c>
      <c r="O537" s="2">
        <v>1</v>
      </c>
      <c r="P537" s="2">
        <v>0</v>
      </c>
      <c r="Q537" s="2">
        <v>0</v>
      </c>
      <c r="R537" s="2">
        <v>0</v>
      </c>
      <c r="S537" s="126">
        <f t="shared" si="166"/>
        <v>0.25</v>
      </c>
      <c r="T537" s="7" t="s">
        <v>13</v>
      </c>
      <c r="U537" s="1">
        <v>50</v>
      </c>
      <c r="W537" s="31">
        <v>90000</v>
      </c>
      <c r="Y537" s="1" t="s">
        <v>335</v>
      </c>
      <c r="Z537" s="4" t="s">
        <v>434</v>
      </c>
      <c r="AA537" s="4" t="s">
        <v>436</v>
      </c>
      <c r="AB537" s="34"/>
      <c r="AC537" s="56" t="s">
        <v>575</v>
      </c>
      <c r="AD537" s="1">
        <v>1.5</v>
      </c>
      <c r="AE537" s="1">
        <v>1.5</v>
      </c>
      <c r="AF537" s="1">
        <v>3.2</v>
      </c>
      <c r="AJ537" s="1">
        <v>47</v>
      </c>
      <c r="AK537" s="1">
        <v>36</v>
      </c>
      <c r="AM537" s="50"/>
      <c r="AU537" s="5"/>
      <c r="AW537" s="5"/>
    </row>
    <row r="538" spans="1:49" ht="13.15" customHeight="1" x14ac:dyDescent="0.2">
      <c r="A538" s="45">
        <f>SUBTOTAL(3,$B$18:B538)</f>
        <v>521</v>
      </c>
      <c r="B538" s="12">
        <v>696244600474</v>
      </c>
      <c r="C538" s="1" t="s">
        <v>413</v>
      </c>
      <c r="D538" s="1" t="s">
        <v>414</v>
      </c>
      <c r="E538" s="18">
        <v>2</v>
      </c>
      <c r="F538" s="10"/>
      <c r="G538" s="162">
        <v>4.91</v>
      </c>
      <c r="H538" s="5">
        <f t="shared" si="167"/>
        <v>0</v>
      </c>
      <c r="I538" s="102">
        <f t="shared" si="168"/>
        <v>5.5483000000000002</v>
      </c>
      <c r="J538" s="85">
        <f t="shared" si="169"/>
        <v>0</v>
      </c>
      <c r="L538" s="4" t="s">
        <v>1</v>
      </c>
      <c r="M538" s="8">
        <f>S536+P536</f>
        <v>0.22</v>
      </c>
      <c r="N538" s="9">
        <v>0.06</v>
      </c>
      <c r="O538" s="2">
        <v>6</v>
      </c>
      <c r="P538" s="2">
        <v>0</v>
      </c>
      <c r="Q538" s="2">
        <v>0</v>
      </c>
      <c r="R538" s="2">
        <v>0</v>
      </c>
      <c r="S538" s="126">
        <f t="shared" si="166"/>
        <v>0.12</v>
      </c>
      <c r="T538" s="7" t="s">
        <v>0</v>
      </c>
      <c r="U538" s="1">
        <v>12</v>
      </c>
      <c r="V538" s="7" t="s">
        <v>323</v>
      </c>
      <c r="W538" s="31">
        <v>10800</v>
      </c>
      <c r="X538" s="31">
        <f>W538/U538</f>
        <v>900</v>
      </c>
      <c r="Y538" s="1" t="s">
        <v>338</v>
      </c>
      <c r="Z538" s="4" t="s">
        <v>434</v>
      </c>
      <c r="AA538" s="4" t="s">
        <v>436</v>
      </c>
      <c r="AB538" s="34"/>
      <c r="AC538" s="7" t="s">
        <v>575</v>
      </c>
      <c r="AD538" s="1">
        <v>0.31</v>
      </c>
      <c r="AE538" s="1">
        <v>1.86</v>
      </c>
      <c r="AF538" s="1">
        <v>4.5</v>
      </c>
      <c r="AG538" s="1">
        <v>2.75</v>
      </c>
      <c r="AH538" s="1">
        <v>5</v>
      </c>
      <c r="AI538" s="1">
        <v>3</v>
      </c>
      <c r="AJ538" s="1">
        <v>47</v>
      </c>
      <c r="AK538" s="1">
        <v>36</v>
      </c>
      <c r="AM538" s="50">
        <f>M540*W538</f>
        <v>1296</v>
      </c>
      <c r="AU538" s="5"/>
      <c r="AW538" s="5"/>
    </row>
    <row r="539" spans="1:49" ht="13.15" customHeight="1" x14ac:dyDescent="0.2">
      <c r="A539" s="45">
        <f>SUBTOTAL(3,$B$18:B539)</f>
        <v>522</v>
      </c>
      <c r="B539" s="12">
        <v>696244600061</v>
      </c>
      <c r="C539" s="1" t="s">
        <v>39</v>
      </c>
      <c r="D539" s="1" t="s">
        <v>38</v>
      </c>
      <c r="E539" s="18">
        <v>25</v>
      </c>
      <c r="F539" s="10"/>
      <c r="G539" s="162">
        <v>23.73</v>
      </c>
      <c r="H539" s="5">
        <f t="shared" si="167"/>
        <v>0</v>
      </c>
      <c r="I539" s="102">
        <f t="shared" si="168"/>
        <v>26.814900000000002</v>
      </c>
      <c r="J539" s="85">
        <f t="shared" si="169"/>
        <v>0</v>
      </c>
      <c r="K539" s="146"/>
      <c r="L539" s="4" t="s">
        <v>1</v>
      </c>
      <c r="M539" s="8">
        <f>(S537+P537)+(Q537/6)</f>
        <v>0.25</v>
      </c>
      <c r="N539" s="9">
        <v>0.51</v>
      </c>
      <c r="O539" s="2">
        <v>2.2000000000000002</v>
      </c>
      <c r="P539" s="2">
        <v>0</v>
      </c>
      <c r="Q539" s="2">
        <v>0</v>
      </c>
      <c r="R539" s="2">
        <v>0</v>
      </c>
      <c r="S539" s="126">
        <f t="shared" si="166"/>
        <v>0.55000000000000004</v>
      </c>
      <c r="T539" s="7" t="s">
        <v>4</v>
      </c>
      <c r="U539" s="1">
        <v>50</v>
      </c>
      <c r="W539" s="31">
        <v>90000</v>
      </c>
      <c r="Y539" s="1" t="s">
        <v>335</v>
      </c>
      <c r="Z539" s="4" t="s">
        <v>434</v>
      </c>
      <c r="AA539" s="4" t="s">
        <v>436</v>
      </c>
      <c r="AB539" s="34"/>
      <c r="AC539" s="56" t="s">
        <v>578</v>
      </c>
      <c r="AD539" s="1">
        <v>1.25</v>
      </c>
      <c r="AE539" s="1">
        <v>2.375</v>
      </c>
      <c r="AF539" s="1">
        <v>4.25</v>
      </c>
      <c r="AJ539" s="1">
        <v>47</v>
      </c>
      <c r="AK539" s="1">
        <v>36</v>
      </c>
      <c r="AM539" s="50"/>
      <c r="AU539" s="5"/>
      <c r="AW539" s="5"/>
    </row>
    <row r="540" spans="1:49" ht="13.15" customHeight="1" x14ac:dyDescent="0.2">
      <c r="A540" s="45">
        <f>SUBTOTAL(3,$B$18:B540)</f>
        <v>523</v>
      </c>
      <c r="B540" s="12">
        <v>696244600214</v>
      </c>
      <c r="C540" s="1" t="s">
        <v>37</v>
      </c>
      <c r="D540" s="1" t="s">
        <v>36</v>
      </c>
      <c r="E540" s="18">
        <v>2</v>
      </c>
      <c r="F540" s="10"/>
      <c r="G540" s="162">
        <v>2.4300000000000002</v>
      </c>
      <c r="H540" s="5">
        <f t="shared" si="167"/>
        <v>0</v>
      </c>
      <c r="I540" s="102">
        <f t="shared" si="168"/>
        <v>2.7459000000000002</v>
      </c>
      <c r="J540" s="85">
        <f t="shared" si="169"/>
        <v>0</v>
      </c>
      <c r="L540" s="4" t="s">
        <v>1</v>
      </c>
      <c r="M540" s="8">
        <f>S538+P538</f>
        <v>0.12</v>
      </c>
      <c r="N540" s="9">
        <v>0.11</v>
      </c>
      <c r="O540" s="2">
        <v>11</v>
      </c>
      <c r="P540" s="2">
        <v>0</v>
      </c>
      <c r="Q540" s="2">
        <v>0</v>
      </c>
      <c r="R540" s="2">
        <v>0</v>
      </c>
      <c r="S540" s="126">
        <f t="shared" si="166"/>
        <v>0.22</v>
      </c>
      <c r="T540" s="7" t="s">
        <v>0</v>
      </c>
      <c r="U540" s="1">
        <v>12</v>
      </c>
      <c r="V540" s="7" t="s">
        <v>323</v>
      </c>
      <c r="W540" s="31">
        <v>10800</v>
      </c>
      <c r="X540" s="31">
        <f>W540/U540</f>
        <v>900</v>
      </c>
      <c r="Y540" s="1" t="s">
        <v>338</v>
      </c>
      <c r="Z540" s="4" t="s">
        <v>434</v>
      </c>
      <c r="AA540" s="4" t="s">
        <v>436</v>
      </c>
      <c r="AB540" s="34"/>
      <c r="AC540" s="56" t="s">
        <v>578</v>
      </c>
      <c r="AD540" s="1">
        <v>0.31</v>
      </c>
      <c r="AE540" s="1">
        <v>1.86</v>
      </c>
      <c r="AF540" s="1">
        <v>4.5</v>
      </c>
      <c r="AG540" s="1">
        <v>2.75</v>
      </c>
      <c r="AH540" s="1">
        <v>5</v>
      </c>
      <c r="AI540" s="1">
        <v>3</v>
      </c>
      <c r="AJ540" s="1">
        <v>47</v>
      </c>
      <c r="AK540" s="1">
        <v>36</v>
      </c>
      <c r="AM540" s="50">
        <f>M542*W540</f>
        <v>2376</v>
      </c>
      <c r="AU540" s="5"/>
      <c r="AW540" s="5"/>
    </row>
    <row r="541" spans="1:49" ht="13.15" customHeight="1" x14ac:dyDescent="0.2">
      <c r="A541" s="45">
        <f>SUBTOTAL(3,$B$18:B541)</f>
        <v>524</v>
      </c>
      <c r="B541" s="12">
        <v>696244600078</v>
      </c>
      <c r="C541" s="1" t="s">
        <v>35</v>
      </c>
      <c r="D541" s="1" t="s">
        <v>34</v>
      </c>
      <c r="E541" s="18">
        <v>25</v>
      </c>
      <c r="F541" s="10"/>
      <c r="G541" s="162">
        <v>57.53</v>
      </c>
      <c r="H541" s="5">
        <f t="shared" si="167"/>
        <v>0</v>
      </c>
      <c r="I541" s="102">
        <f t="shared" si="168"/>
        <v>65.008899999999997</v>
      </c>
      <c r="J541" s="85">
        <f t="shared" si="169"/>
        <v>0</v>
      </c>
      <c r="K541" s="146"/>
      <c r="L541" s="4" t="s">
        <v>1</v>
      </c>
      <c r="M541" s="8">
        <f>(S539+P539)+(Q539/6)</f>
        <v>0.55000000000000004</v>
      </c>
      <c r="N541" s="9">
        <v>0.73</v>
      </c>
      <c r="O541" s="2">
        <v>3</v>
      </c>
      <c r="P541" s="2">
        <v>0</v>
      </c>
      <c r="Q541" s="2">
        <v>0</v>
      </c>
      <c r="R541" s="2">
        <v>0</v>
      </c>
      <c r="S541" s="126">
        <f t="shared" si="166"/>
        <v>0.75</v>
      </c>
      <c r="T541" s="7" t="s">
        <v>4</v>
      </c>
      <c r="U541" s="1">
        <v>50</v>
      </c>
      <c r="V541" s="7"/>
      <c r="W541" s="31">
        <v>90000</v>
      </c>
      <c r="Y541" s="1" t="s">
        <v>335</v>
      </c>
      <c r="Z541" s="4" t="s">
        <v>434</v>
      </c>
      <c r="AA541" s="4" t="s">
        <v>436</v>
      </c>
      <c r="AB541" s="34"/>
      <c r="AC541" s="56" t="s">
        <v>579</v>
      </c>
      <c r="AD541" s="1">
        <v>1.25</v>
      </c>
      <c r="AE541" s="1">
        <v>2.375</v>
      </c>
      <c r="AF541" s="1">
        <v>4.25</v>
      </c>
      <c r="AJ541" s="1">
        <v>47</v>
      </c>
      <c r="AK541" s="1">
        <v>36</v>
      </c>
      <c r="AM541" s="50"/>
      <c r="AU541" s="5"/>
      <c r="AW541" s="5"/>
    </row>
    <row r="542" spans="1:49" ht="13.15" customHeight="1" x14ac:dyDescent="0.2">
      <c r="A542" s="45">
        <f>SUBTOTAL(3,$B$18:B542)</f>
        <v>525</v>
      </c>
      <c r="B542" s="12">
        <v>696244600221</v>
      </c>
      <c r="C542" s="1" t="s">
        <v>33</v>
      </c>
      <c r="D542" s="1" t="s">
        <v>32</v>
      </c>
      <c r="E542" s="18">
        <v>2</v>
      </c>
      <c r="F542" s="10"/>
      <c r="G542" s="162">
        <v>4.91</v>
      </c>
      <c r="H542" s="5">
        <f t="shared" si="167"/>
        <v>0</v>
      </c>
      <c r="I542" s="102">
        <f t="shared" si="168"/>
        <v>5.5483000000000002</v>
      </c>
      <c r="J542" s="85">
        <f t="shared" si="169"/>
        <v>0</v>
      </c>
      <c r="K542" s="146"/>
      <c r="L542" s="4" t="s">
        <v>1</v>
      </c>
      <c r="M542" s="8">
        <f>S540+P540</f>
        <v>0.22</v>
      </c>
      <c r="N542" s="9">
        <v>0.15</v>
      </c>
      <c r="O542" s="2">
        <v>15</v>
      </c>
      <c r="P542" s="2">
        <v>0</v>
      </c>
      <c r="Q542" s="2">
        <v>0</v>
      </c>
      <c r="R542" s="2">
        <v>0</v>
      </c>
      <c r="S542" s="126">
        <f t="shared" si="166"/>
        <v>0.3</v>
      </c>
      <c r="T542" s="7" t="s">
        <v>0</v>
      </c>
      <c r="U542" s="1">
        <v>12</v>
      </c>
      <c r="V542" s="7" t="s">
        <v>323</v>
      </c>
      <c r="W542" s="31">
        <v>10800</v>
      </c>
      <c r="X542" s="31">
        <f>W542/U542</f>
        <v>900</v>
      </c>
      <c r="Y542" s="1" t="s">
        <v>338</v>
      </c>
      <c r="Z542" s="4" t="s">
        <v>434</v>
      </c>
      <c r="AA542" s="4" t="s">
        <v>436</v>
      </c>
      <c r="AB542" s="34"/>
      <c r="AC542" s="56" t="s">
        <v>579</v>
      </c>
      <c r="AD542" s="1">
        <v>0.31</v>
      </c>
      <c r="AE542" s="1">
        <v>1.86</v>
      </c>
      <c r="AF542" s="1">
        <v>4.5</v>
      </c>
      <c r="AG542" s="1">
        <v>2.75</v>
      </c>
      <c r="AH542" s="1">
        <v>5</v>
      </c>
      <c r="AI542" s="1">
        <v>3</v>
      </c>
      <c r="AJ542" s="1">
        <v>47</v>
      </c>
      <c r="AK542" s="1">
        <v>36</v>
      </c>
      <c r="AM542" s="50">
        <f>M544*W542</f>
        <v>3240</v>
      </c>
      <c r="AU542" s="5"/>
      <c r="AW542" s="5"/>
    </row>
    <row r="543" spans="1:49" ht="13.15" customHeight="1" x14ac:dyDescent="0.2">
      <c r="A543" s="45">
        <f>SUBTOTAL(3,$B$18:B543)</f>
        <v>526</v>
      </c>
      <c r="B543" s="12">
        <v>696244600085</v>
      </c>
      <c r="C543" s="1" t="s">
        <v>31</v>
      </c>
      <c r="D543" s="1" t="s">
        <v>30</v>
      </c>
      <c r="E543" s="18">
        <v>25</v>
      </c>
      <c r="F543" s="10"/>
      <c r="G543" s="162">
        <v>67.58</v>
      </c>
      <c r="H543" s="5">
        <f t="shared" si="167"/>
        <v>0</v>
      </c>
      <c r="I543" s="102">
        <f t="shared" si="168"/>
        <v>76.365399999999994</v>
      </c>
      <c r="J543" s="85">
        <f t="shared" si="169"/>
        <v>0</v>
      </c>
      <c r="K543" s="146"/>
      <c r="L543" s="4" t="s">
        <v>1</v>
      </c>
      <c r="M543" s="8">
        <f>(S541+P541)+(Q541/6)</f>
        <v>0.75</v>
      </c>
      <c r="N543" s="9">
        <v>0.15</v>
      </c>
      <c r="O543" s="2">
        <v>15</v>
      </c>
      <c r="P543" s="2">
        <v>0</v>
      </c>
      <c r="Q543" s="2">
        <v>0</v>
      </c>
      <c r="R543" s="2">
        <v>0</v>
      </c>
      <c r="S543" s="126">
        <f t="shared" si="166"/>
        <v>0.3</v>
      </c>
      <c r="T543" s="7" t="s">
        <v>0</v>
      </c>
      <c r="U543" s="1">
        <v>12</v>
      </c>
      <c r="V543" s="7" t="s">
        <v>323</v>
      </c>
      <c r="W543" s="31">
        <v>10800</v>
      </c>
      <c r="X543" s="31">
        <f>W543/U543</f>
        <v>900</v>
      </c>
      <c r="Y543" s="1" t="s">
        <v>338</v>
      </c>
      <c r="Z543" s="4" t="s">
        <v>434</v>
      </c>
      <c r="AA543" s="4" t="s">
        <v>436</v>
      </c>
      <c r="AB543" s="34"/>
      <c r="AC543" s="56" t="s">
        <v>579</v>
      </c>
      <c r="AD543" s="1">
        <v>0.31</v>
      </c>
      <c r="AE543" s="1">
        <v>1.86</v>
      </c>
      <c r="AF543" s="1">
        <v>4.5</v>
      </c>
      <c r="AG543" s="1">
        <v>2.75</v>
      </c>
      <c r="AH543" s="1">
        <v>5</v>
      </c>
      <c r="AI543" s="1">
        <v>3</v>
      </c>
      <c r="AJ543" s="1">
        <v>47</v>
      </c>
      <c r="AK543" s="1">
        <v>36</v>
      </c>
      <c r="AM543" s="50">
        <f>M545*W543</f>
        <v>3240</v>
      </c>
      <c r="AU543" s="5"/>
      <c r="AW543" s="5"/>
    </row>
    <row r="544" spans="1:49" ht="13.15" customHeight="1" x14ac:dyDescent="0.2">
      <c r="A544" s="45">
        <f>SUBTOTAL(3,$B$18:B544)</f>
        <v>527</v>
      </c>
      <c r="B544" s="12">
        <v>696244600238</v>
      </c>
      <c r="C544" s="1" t="s">
        <v>29</v>
      </c>
      <c r="D544" s="1" t="s">
        <v>28</v>
      </c>
      <c r="E544" s="18">
        <v>2</v>
      </c>
      <c r="F544" s="10"/>
      <c r="G544" s="162">
        <v>6.11</v>
      </c>
      <c r="H544" s="5">
        <f t="shared" si="167"/>
        <v>0</v>
      </c>
      <c r="I544" s="102">
        <f t="shared" si="168"/>
        <v>6.9043000000000001</v>
      </c>
      <c r="J544" s="85">
        <f t="shared" si="169"/>
        <v>0</v>
      </c>
      <c r="K544" s="146"/>
      <c r="L544" s="4" t="s">
        <v>1</v>
      </c>
      <c r="M544" s="8">
        <f>S542+P542</f>
        <v>0.3</v>
      </c>
      <c r="N544" s="9">
        <v>0.28999999999999998</v>
      </c>
      <c r="O544" s="2">
        <v>1.2</v>
      </c>
      <c r="P544" s="2">
        <v>0</v>
      </c>
      <c r="Q544" s="2">
        <v>0</v>
      </c>
      <c r="R544" s="2">
        <v>0</v>
      </c>
      <c r="S544" s="126">
        <f t="shared" si="166"/>
        <v>0.3</v>
      </c>
      <c r="T544" s="7" t="s">
        <v>13</v>
      </c>
      <c r="U544" s="1">
        <v>50</v>
      </c>
      <c r="W544" s="31">
        <v>90000</v>
      </c>
      <c r="Y544" s="1" t="s">
        <v>335</v>
      </c>
      <c r="Z544" s="4" t="s">
        <v>434</v>
      </c>
      <c r="AA544" s="4" t="s">
        <v>436</v>
      </c>
      <c r="AB544" s="34"/>
      <c r="AC544" s="56" t="s">
        <v>580</v>
      </c>
      <c r="AD544" s="1">
        <v>1.5</v>
      </c>
      <c r="AE544" s="1">
        <v>1.5</v>
      </c>
      <c r="AF544" s="1">
        <v>3.2</v>
      </c>
      <c r="AJ544" s="1">
        <v>47</v>
      </c>
      <c r="AK544" s="1">
        <v>36</v>
      </c>
      <c r="AM544" s="50"/>
      <c r="AU544" s="5"/>
      <c r="AW544" s="5"/>
    </row>
    <row r="545" spans="1:49" ht="13.15" customHeight="1" x14ac:dyDescent="0.2">
      <c r="A545" s="45">
        <f>SUBTOTAL(3,$B$18:B545)</f>
        <v>528</v>
      </c>
      <c r="B545" s="12">
        <v>696244600597</v>
      </c>
      <c r="C545" s="1" t="s">
        <v>612</v>
      </c>
      <c r="D545" s="1" t="s">
        <v>613</v>
      </c>
      <c r="E545" s="18">
        <v>2</v>
      </c>
      <c r="F545" s="10"/>
      <c r="G545" s="162">
        <v>12.66</v>
      </c>
      <c r="H545" s="5">
        <f t="shared" si="167"/>
        <v>0</v>
      </c>
      <c r="I545" s="102">
        <f t="shared" si="168"/>
        <v>14.3058</v>
      </c>
      <c r="J545" s="85">
        <f t="shared" si="169"/>
        <v>0</v>
      </c>
      <c r="K545" s="146"/>
      <c r="L545" s="4" t="s">
        <v>1</v>
      </c>
      <c r="M545" s="8">
        <f>S543+P543</f>
        <v>0.3</v>
      </c>
      <c r="N545" s="9">
        <v>0.06</v>
      </c>
      <c r="O545" s="2">
        <v>6</v>
      </c>
      <c r="P545" s="2">
        <v>0</v>
      </c>
      <c r="Q545" s="2">
        <v>0</v>
      </c>
      <c r="R545" s="2">
        <v>0</v>
      </c>
      <c r="S545" s="126">
        <f t="shared" si="166"/>
        <v>0.12</v>
      </c>
      <c r="T545" s="7" t="s">
        <v>0</v>
      </c>
      <c r="U545" s="1">
        <v>12</v>
      </c>
      <c r="V545" s="7" t="s">
        <v>323</v>
      </c>
      <c r="W545" s="31">
        <v>10800</v>
      </c>
      <c r="X545" s="31">
        <f>W545/U545</f>
        <v>900</v>
      </c>
      <c r="Y545" s="1" t="s">
        <v>338</v>
      </c>
      <c r="Z545" s="4" t="s">
        <v>434</v>
      </c>
      <c r="AA545" s="4" t="s">
        <v>436</v>
      </c>
      <c r="AB545" s="34"/>
      <c r="AC545" s="56" t="s">
        <v>580</v>
      </c>
      <c r="AD545" s="1">
        <v>0.31</v>
      </c>
      <c r="AE545" s="1">
        <v>1.86</v>
      </c>
      <c r="AF545" s="1">
        <v>4.5</v>
      </c>
      <c r="AG545" s="1">
        <v>2.75</v>
      </c>
      <c r="AH545" s="1">
        <v>5</v>
      </c>
      <c r="AI545" s="1">
        <v>3</v>
      </c>
      <c r="AJ545" s="1">
        <v>47</v>
      </c>
      <c r="AK545" s="1">
        <v>36</v>
      </c>
      <c r="AM545" s="50">
        <f>M547*W545</f>
        <v>1296</v>
      </c>
      <c r="AU545" s="5"/>
      <c r="AW545" s="5"/>
    </row>
    <row r="546" spans="1:49" ht="13.15" customHeight="1" x14ac:dyDescent="0.2">
      <c r="A546" s="45">
        <f>SUBTOTAL(3,$B$18:B546)</f>
        <v>529</v>
      </c>
      <c r="B546" s="12">
        <v>696244600092</v>
      </c>
      <c r="C546" s="1" t="s">
        <v>27</v>
      </c>
      <c r="D546" s="1" t="s">
        <v>26</v>
      </c>
      <c r="E546" s="18">
        <v>25</v>
      </c>
      <c r="F546" s="10"/>
      <c r="G546" s="162">
        <v>23.73</v>
      </c>
      <c r="H546" s="5">
        <f t="shared" si="167"/>
        <v>0</v>
      </c>
      <c r="I546" s="102">
        <f t="shared" si="168"/>
        <v>26.814900000000002</v>
      </c>
      <c r="J546" s="85">
        <f t="shared" si="169"/>
        <v>0</v>
      </c>
      <c r="K546" s="146"/>
      <c r="L546" s="4" t="s">
        <v>1</v>
      </c>
      <c r="M546" s="8">
        <f>(S544+P544)+(Q544/6)</f>
        <v>0.3</v>
      </c>
      <c r="N546" s="9">
        <v>0.61</v>
      </c>
      <c r="O546" s="2">
        <v>2.4</v>
      </c>
      <c r="P546" s="2">
        <v>0</v>
      </c>
      <c r="Q546" s="2">
        <v>0</v>
      </c>
      <c r="R546" s="2">
        <v>0</v>
      </c>
      <c r="S546" s="126">
        <f t="shared" si="166"/>
        <v>0.6</v>
      </c>
      <c r="T546" s="7" t="s">
        <v>4</v>
      </c>
      <c r="U546" s="1">
        <v>50</v>
      </c>
      <c r="W546" s="31">
        <v>90000</v>
      </c>
      <c r="Y546" s="1" t="s">
        <v>335</v>
      </c>
      <c r="Z546" s="4" t="s">
        <v>434</v>
      </c>
      <c r="AA546" s="4" t="s">
        <v>436</v>
      </c>
      <c r="AB546" s="34"/>
      <c r="AC546" s="56" t="s">
        <v>590</v>
      </c>
      <c r="AD546" s="1">
        <v>1.25</v>
      </c>
      <c r="AE546" s="1">
        <v>2.375</v>
      </c>
      <c r="AF546" s="1">
        <v>4.25</v>
      </c>
      <c r="AJ546" s="1">
        <v>47</v>
      </c>
      <c r="AK546" s="1">
        <v>36</v>
      </c>
      <c r="AM546" s="50"/>
      <c r="AU546" s="5"/>
      <c r="AW546" s="5"/>
    </row>
    <row r="547" spans="1:49" ht="13.15" customHeight="1" x14ac:dyDescent="0.2">
      <c r="A547" s="45">
        <f>SUBTOTAL(3,$B$18:B547)</f>
        <v>530</v>
      </c>
      <c r="B547" s="12">
        <v>696244600245</v>
      </c>
      <c r="C547" s="1" t="s">
        <v>25</v>
      </c>
      <c r="D547" s="1" t="s">
        <v>24</v>
      </c>
      <c r="E547" s="18">
        <v>2</v>
      </c>
      <c r="F547" s="10"/>
      <c r="G547" s="162">
        <v>2.4300000000000002</v>
      </c>
      <c r="H547" s="5">
        <f t="shared" si="167"/>
        <v>0</v>
      </c>
      <c r="I547" s="102">
        <f t="shared" si="168"/>
        <v>2.7459000000000002</v>
      </c>
      <c r="J547" s="85">
        <f t="shared" si="169"/>
        <v>0</v>
      </c>
      <c r="K547" s="146"/>
      <c r="L547" s="4" t="s">
        <v>1</v>
      </c>
      <c r="M547" s="8">
        <f>S545+P545</f>
        <v>0.12</v>
      </c>
      <c r="N547" s="9">
        <v>0.11</v>
      </c>
      <c r="O547" s="2">
        <v>11</v>
      </c>
      <c r="P547" s="2">
        <v>0</v>
      </c>
      <c r="Q547" s="2">
        <v>0</v>
      </c>
      <c r="R547" s="2">
        <v>0</v>
      </c>
      <c r="S547" s="126">
        <f t="shared" si="166"/>
        <v>0.22</v>
      </c>
      <c r="T547" s="7" t="s">
        <v>0</v>
      </c>
      <c r="U547" s="1">
        <v>12</v>
      </c>
      <c r="V547" s="7" t="s">
        <v>323</v>
      </c>
      <c r="W547" s="31">
        <v>10800</v>
      </c>
      <c r="X547" s="31">
        <f>W547/U547</f>
        <v>900</v>
      </c>
      <c r="Y547" s="1" t="s">
        <v>338</v>
      </c>
      <c r="Z547" s="4" t="s">
        <v>434</v>
      </c>
      <c r="AA547" s="4" t="s">
        <v>436</v>
      </c>
      <c r="AB547" s="34"/>
      <c r="AC547" s="56" t="s">
        <v>590</v>
      </c>
      <c r="AD547" s="1">
        <v>0.31</v>
      </c>
      <c r="AE547" s="1">
        <v>1.86</v>
      </c>
      <c r="AF547" s="1">
        <v>4.5</v>
      </c>
      <c r="AG547" s="1">
        <v>2.75</v>
      </c>
      <c r="AH547" s="1">
        <v>5</v>
      </c>
      <c r="AI547" s="1">
        <v>3</v>
      </c>
      <c r="AJ547" s="1">
        <v>47</v>
      </c>
      <c r="AK547" s="1">
        <v>36</v>
      </c>
      <c r="AM547" s="50">
        <f>M549*W547</f>
        <v>2376</v>
      </c>
      <c r="AU547" s="5"/>
      <c r="AW547" s="5"/>
    </row>
    <row r="548" spans="1:49" ht="13.15" customHeight="1" x14ac:dyDescent="0.2">
      <c r="A548" s="45">
        <f>SUBTOTAL(3,$B$18:B548)</f>
        <v>531</v>
      </c>
      <c r="B548" s="12">
        <v>696244600108</v>
      </c>
      <c r="C548" s="1" t="s">
        <v>23</v>
      </c>
      <c r="D548" s="1" t="s">
        <v>22</v>
      </c>
      <c r="E548" s="18">
        <v>25</v>
      </c>
      <c r="F548" s="10"/>
      <c r="G548" s="162">
        <v>57.53</v>
      </c>
      <c r="H548" s="5">
        <f t="shared" si="167"/>
        <v>0</v>
      </c>
      <c r="I548" s="102">
        <f t="shared" si="168"/>
        <v>65.008899999999997</v>
      </c>
      <c r="J548" s="85">
        <f t="shared" si="169"/>
        <v>0</v>
      </c>
      <c r="K548" s="146"/>
      <c r="L548" s="4" t="s">
        <v>1</v>
      </c>
      <c r="M548" s="8">
        <f>(S546+P546)+(Q546/6)</f>
        <v>0.6</v>
      </c>
      <c r="N548" s="9">
        <v>0.91</v>
      </c>
      <c r="O548" s="2">
        <v>3.6</v>
      </c>
      <c r="P548" s="2">
        <v>0</v>
      </c>
      <c r="Q548" s="2">
        <v>0</v>
      </c>
      <c r="R548" s="2">
        <v>0</v>
      </c>
      <c r="S548" s="126">
        <f t="shared" si="166"/>
        <v>0.90000000000000013</v>
      </c>
      <c r="T548" s="7" t="s">
        <v>4</v>
      </c>
      <c r="U548" s="1">
        <v>50</v>
      </c>
      <c r="W548" s="31">
        <v>90000</v>
      </c>
      <c r="Y548" s="1" t="s">
        <v>335</v>
      </c>
      <c r="Z548" s="4" t="s">
        <v>434</v>
      </c>
      <c r="AA548" s="4" t="s">
        <v>436</v>
      </c>
      <c r="AB548" s="34"/>
      <c r="AC548" s="56" t="s">
        <v>591</v>
      </c>
      <c r="AD548" s="1">
        <v>1.25</v>
      </c>
      <c r="AE548" s="1">
        <v>2.375</v>
      </c>
      <c r="AF548" s="1">
        <v>4.25</v>
      </c>
      <c r="AJ548" s="1">
        <v>47</v>
      </c>
      <c r="AK548" s="1">
        <v>36</v>
      </c>
      <c r="AM548" s="50"/>
      <c r="AU548" s="5"/>
      <c r="AW548" s="5"/>
    </row>
    <row r="549" spans="1:49" ht="13.15" customHeight="1" x14ac:dyDescent="0.2">
      <c r="A549" s="45">
        <f>SUBTOTAL(3,$B$18:B549)</f>
        <v>532</v>
      </c>
      <c r="B549" s="12">
        <v>696244600252</v>
      </c>
      <c r="C549" s="1" t="s">
        <v>21</v>
      </c>
      <c r="D549" s="1" t="s">
        <v>20</v>
      </c>
      <c r="E549" s="18">
        <v>2</v>
      </c>
      <c r="F549" s="10"/>
      <c r="G549" s="162">
        <v>4.91</v>
      </c>
      <c r="H549" s="5">
        <f t="shared" si="167"/>
        <v>0</v>
      </c>
      <c r="I549" s="102">
        <f t="shared" si="168"/>
        <v>5.5483000000000002</v>
      </c>
      <c r="J549" s="85">
        <f t="shared" si="169"/>
        <v>0</v>
      </c>
      <c r="K549" s="146"/>
      <c r="L549" s="4" t="s">
        <v>1</v>
      </c>
      <c r="M549" s="8">
        <f>S547+P547</f>
        <v>0.22</v>
      </c>
      <c r="N549" s="9">
        <v>0.15</v>
      </c>
      <c r="O549" s="2">
        <v>15</v>
      </c>
      <c r="P549" s="2">
        <v>0</v>
      </c>
      <c r="Q549" s="2">
        <v>0</v>
      </c>
      <c r="R549" s="2">
        <v>0</v>
      </c>
      <c r="S549" s="126">
        <f t="shared" si="166"/>
        <v>0.3</v>
      </c>
      <c r="T549" s="7" t="s">
        <v>0</v>
      </c>
      <c r="U549" s="1">
        <v>12</v>
      </c>
      <c r="V549" s="7" t="s">
        <v>323</v>
      </c>
      <c r="W549" s="31">
        <v>10800</v>
      </c>
      <c r="X549" s="31">
        <f>W549/U549</f>
        <v>900</v>
      </c>
      <c r="Y549" s="1" t="s">
        <v>338</v>
      </c>
      <c r="Z549" s="4" t="s">
        <v>434</v>
      </c>
      <c r="AA549" s="4" t="s">
        <v>436</v>
      </c>
      <c r="AB549" s="34"/>
      <c r="AC549" s="56" t="s">
        <v>591</v>
      </c>
      <c r="AD549" s="1">
        <v>0.31</v>
      </c>
      <c r="AE549" s="1">
        <v>1.86</v>
      </c>
      <c r="AF549" s="1">
        <v>4.5</v>
      </c>
      <c r="AG549" s="1">
        <v>2.75</v>
      </c>
      <c r="AH549" s="1">
        <v>5</v>
      </c>
      <c r="AI549" s="1">
        <v>3</v>
      </c>
      <c r="AJ549" s="1">
        <v>47</v>
      </c>
      <c r="AK549" s="1">
        <v>36</v>
      </c>
      <c r="AM549" s="50">
        <f>M551*W549</f>
        <v>3240</v>
      </c>
      <c r="AU549" s="5"/>
      <c r="AW549" s="5"/>
    </row>
    <row r="550" spans="1:49" ht="13.15" customHeight="1" x14ac:dyDescent="0.2">
      <c r="A550" s="45">
        <f>SUBTOTAL(3,$B$18:B550)</f>
        <v>533</v>
      </c>
      <c r="B550" s="12">
        <v>696244600115</v>
      </c>
      <c r="C550" s="1" t="s">
        <v>19</v>
      </c>
      <c r="D550" s="1" t="s">
        <v>18</v>
      </c>
      <c r="E550" s="18">
        <v>25</v>
      </c>
      <c r="F550" s="10"/>
      <c r="G550" s="162">
        <v>67.58</v>
      </c>
      <c r="H550" s="5">
        <f t="shared" si="167"/>
        <v>0</v>
      </c>
      <c r="I550" s="102">
        <f t="shared" si="168"/>
        <v>76.365399999999994</v>
      </c>
      <c r="J550" s="85">
        <f t="shared" si="169"/>
        <v>0</v>
      </c>
      <c r="K550" s="146"/>
      <c r="L550" s="4" t="s">
        <v>1</v>
      </c>
      <c r="M550" s="8">
        <f>(S548+P548)+(Q548/6)</f>
        <v>0.90000000000000013</v>
      </c>
      <c r="N550" s="9">
        <v>0.15</v>
      </c>
      <c r="O550" s="2">
        <v>15</v>
      </c>
      <c r="P550" s="2">
        <v>0</v>
      </c>
      <c r="Q550" s="2">
        <v>0</v>
      </c>
      <c r="R550" s="2">
        <v>0</v>
      </c>
      <c r="S550" s="126">
        <f t="shared" si="166"/>
        <v>0.3</v>
      </c>
      <c r="T550" s="7" t="s">
        <v>0</v>
      </c>
      <c r="U550" s="1">
        <v>12</v>
      </c>
      <c r="V550" s="7" t="s">
        <v>323</v>
      </c>
      <c r="W550" s="31">
        <v>10800</v>
      </c>
      <c r="X550" s="31">
        <f>W550/U550</f>
        <v>900</v>
      </c>
      <c r="Y550" s="1" t="s">
        <v>338</v>
      </c>
      <c r="Z550" s="4" t="s">
        <v>434</v>
      </c>
      <c r="AA550" s="4" t="s">
        <v>436</v>
      </c>
      <c r="AB550" s="34"/>
      <c r="AC550" s="56" t="s">
        <v>591</v>
      </c>
      <c r="AD550" s="1">
        <v>0.31</v>
      </c>
      <c r="AE550" s="1">
        <v>1.86</v>
      </c>
      <c r="AF550" s="1">
        <v>4.5</v>
      </c>
      <c r="AG550" s="1">
        <v>2.75</v>
      </c>
      <c r="AH550" s="1">
        <v>5</v>
      </c>
      <c r="AI550" s="1">
        <v>3</v>
      </c>
      <c r="AJ550" s="1">
        <v>47</v>
      </c>
      <c r="AK550" s="1">
        <v>36</v>
      </c>
      <c r="AM550" s="50">
        <f>M552*W550</f>
        <v>3240</v>
      </c>
      <c r="AU550" s="5"/>
      <c r="AW550" s="5"/>
    </row>
    <row r="551" spans="1:49" ht="13.15" customHeight="1" x14ac:dyDescent="0.2">
      <c r="A551" s="45">
        <f>SUBTOTAL(3,$B$18:B551)</f>
        <v>534</v>
      </c>
      <c r="B551" s="12">
        <v>696244600269</v>
      </c>
      <c r="C551" s="1" t="s">
        <v>17</v>
      </c>
      <c r="D551" s="1" t="s">
        <v>16</v>
      </c>
      <c r="E551" s="18">
        <v>2</v>
      </c>
      <c r="F551" s="10"/>
      <c r="G551" s="162">
        <v>6.11</v>
      </c>
      <c r="H551" s="5">
        <f t="shared" si="167"/>
        <v>0</v>
      </c>
      <c r="I551" s="102">
        <f t="shared" si="168"/>
        <v>6.9043000000000001</v>
      </c>
      <c r="J551" s="85">
        <f t="shared" si="169"/>
        <v>0</v>
      </c>
      <c r="K551" s="146"/>
      <c r="L551" s="4" t="s">
        <v>1</v>
      </c>
      <c r="M551" s="8">
        <f>S549+P549</f>
        <v>0.3</v>
      </c>
      <c r="N551" s="9">
        <v>0.32</v>
      </c>
      <c r="O551" s="2">
        <v>1.4</v>
      </c>
      <c r="P551" s="2">
        <v>0</v>
      </c>
      <c r="Q551" s="2">
        <v>0</v>
      </c>
      <c r="R551" s="2">
        <v>0</v>
      </c>
      <c r="S551" s="126">
        <f t="shared" si="166"/>
        <v>0.35</v>
      </c>
      <c r="T551" s="7" t="s">
        <v>13</v>
      </c>
      <c r="U551" s="1">
        <v>50</v>
      </c>
      <c r="W551" s="31">
        <v>90000</v>
      </c>
      <c r="Y551" s="1" t="s">
        <v>335</v>
      </c>
      <c r="Z551" s="4" t="s">
        <v>434</v>
      </c>
      <c r="AA551" s="4" t="s">
        <v>436</v>
      </c>
      <c r="AB551" s="34"/>
      <c r="AC551" s="56" t="s">
        <v>581</v>
      </c>
      <c r="AD551" s="1">
        <v>1.5</v>
      </c>
      <c r="AE551" s="1">
        <v>1.5</v>
      </c>
      <c r="AF551" s="1">
        <v>3.2</v>
      </c>
      <c r="AJ551" s="1">
        <v>47</v>
      </c>
      <c r="AK551" s="1">
        <v>36</v>
      </c>
      <c r="AM551" s="50"/>
      <c r="AU551" s="5"/>
      <c r="AW551" s="5"/>
    </row>
    <row r="552" spans="1:49" ht="13.15" customHeight="1" x14ac:dyDescent="0.2">
      <c r="A552" s="45">
        <f>SUBTOTAL(3,$B$18:B552)</f>
        <v>535</v>
      </c>
      <c r="B552" s="12">
        <v>696244600658</v>
      </c>
      <c r="C552" s="1" t="s">
        <v>614</v>
      </c>
      <c r="D552" s="1" t="s">
        <v>615</v>
      </c>
      <c r="E552" s="18">
        <v>2</v>
      </c>
      <c r="F552" s="10"/>
      <c r="G552" s="162">
        <v>12.66</v>
      </c>
      <c r="H552" s="5">
        <f t="shared" si="167"/>
        <v>0</v>
      </c>
      <c r="I552" s="102">
        <f t="shared" si="168"/>
        <v>14.3058</v>
      </c>
      <c r="J552" s="85">
        <f t="shared" si="169"/>
        <v>0</v>
      </c>
      <c r="K552" s="146"/>
      <c r="L552" s="4" t="s">
        <v>1</v>
      </c>
      <c r="M552" s="8">
        <f>S550+P550</f>
        <v>0.3</v>
      </c>
      <c r="N552" s="9">
        <v>0.06</v>
      </c>
      <c r="O552" s="2">
        <v>6</v>
      </c>
      <c r="P552" s="2">
        <v>0</v>
      </c>
      <c r="Q552" s="2">
        <v>0</v>
      </c>
      <c r="R552" s="2">
        <v>0</v>
      </c>
      <c r="S552" s="126">
        <f t="shared" si="166"/>
        <v>0.12</v>
      </c>
      <c r="T552" s="7" t="s">
        <v>0</v>
      </c>
      <c r="U552" s="1">
        <v>12</v>
      </c>
      <c r="V552" s="7" t="s">
        <v>323</v>
      </c>
      <c r="W552" s="31">
        <v>10800</v>
      </c>
      <c r="X552" s="31">
        <f>W552/U552</f>
        <v>900</v>
      </c>
      <c r="Y552" s="1" t="s">
        <v>338</v>
      </c>
      <c r="Z552" s="4" t="s">
        <v>434</v>
      </c>
      <c r="AA552" s="4" t="s">
        <v>436</v>
      </c>
      <c r="AB552" s="34"/>
      <c r="AC552" s="56" t="s">
        <v>581</v>
      </c>
      <c r="AD552" s="1">
        <v>0.31</v>
      </c>
      <c r="AE552" s="1">
        <v>1.86</v>
      </c>
      <c r="AF552" s="1">
        <v>4.5</v>
      </c>
      <c r="AG552" s="1">
        <v>2.75</v>
      </c>
      <c r="AH552" s="1">
        <v>5</v>
      </c>
      <c r="AI552" s="1">
        <v>3</v>
      </c>
      <c r="AJ552" s="1">
        <v>47</v>
      </c>
      <c r="AK552" s="1">
        <v>36</v>
      </c>
      <c r="AM552" s="50">
        <f>M554*W552</f>
        <v>1296</v>
      </c>
      <c r="AU552" s="5"/>
      <c r="AW552" s="5"/>
    </row>
    <row r="553" spans="1:49" ht="13.15" customHeight="1" x14ac:dyDescent="0.2">
      <c r="A553" s="45">
        <f>SUBTOTAL(3,$B$18:B553)</f>
        <v>536</v>
      </c>
      <c r="B553" s="12">
        <v>696244600122</v>
      </c>
      <c r="C553" s="1" t="s">
        <v>15</v>
      </c>
      <c r="D553" s="1" t="s">
        <v>14</v>
      </c>
      <c r="E553" s="18">
        <v>25</v>
      </c>
      <c r="F553" s="10"/>
      <c r="G553" s="162">
        <v>23.73</v>
      </c>
      <c r="H553" s="5">
        <f t="shared" si="167"/>
        <v>0</v>
      </c>
      <c r="I553" s="102">
        <f t="shared" si="168"/>
        <v>26.814900000000002</v>
      </c>
      <c r="J553" s="85">
        <f t="shared" si="169"/>
        <v>0</v>
      </c>
      <c r="K553" s="146"/>
      <c r="L553" s="4" t="s">
        <v>1</v>
      </c>
      <c r="M553" s="8">
        <f>(S551+P551)+(Q551/6)</f>
        <v>0.35</v>
      </c>
      <c r="N553" s="9">
        <v>0.63</v>
      </c>
      <c r="O553" s="2">
        <v>2.52</v>
      </c>
      <c r="P553" s="2">
        <v>0</v>
      </c>
      <c r="Q553" s="2">
        <v>0</v>
      </c>
      <c r="R553" s="2">
        <v>0</v>
      </c>
      <c r="S553" s="126">
        <f t="shared" si="166"/>
        <v>0.63</v>
      </c>
      <c r="T553" s="7" t="s">
        <v>4</v>
      </c>
      <c r="U553" s="1">
        <v>50</v>
      </c>
      <c r="W553" s="31">
        <v>90000</v>
      </c>
      <c r="Y553" s="1" t="s">
        <v>335</v>
      </c>
      <c r="Z553" s="4" t="s">
        <v>434</v>
      </c>
      <c r="AA553" s="4" t="s">
        <v>436</v>
      </c>
      <c r="AB553" s="34"/>
      <c r="AC553" s="56" t="s">
        <v>592</v>
      </c>
      <c r="AD553" s="1">
        <v>1.25</v>
      </c>
      <c r="AE553" s="1">
        <v>2.375</v>
      </c>
      <c r="AF553" s="1">
        <v>4.25</v>
      </c>
      <c r="AJ553" s="1">
        <v>47</v>
      </c>
      <c r="AK553" s="1">
        <v>36</v>
      </c>
      <c r="AM553" s="50"/>
      <c r="AU553" s="5"/>
      <c r="AW553" s="5"/>
    </row>
    <row r="554" spans="1:49" ht="13.15" customHeight="1" x14ac:dyDescent="0.2">
      <c r="A554" s="45">
        <f>SUBTOTAL(3,$B$18:B554)</f>
        <v>537</v>
      </c>
      <c r="B554" s="12">
        <v>696244600276</v>
      </c>
      <c r="C554" s="1" t="s">
        <v>12</v>
      </c>
      <c r="D554" s="1" t="s">
        <v>11</v>
      </c>
      <c r="E554" s="18">
        <v>2</v>
      </c>
      <c r="F554" s="10"/>
      <c r="G554" s="162">
        <v>2.4300000000000002</v>
      </c>
      <c r="H554" s="5">
        <f t="shared" si="167"/>
        <v>0</v>
      </c>
      <c r="I554" s="102">
        <f t="shared" si="168"/>
        <v>2.7459000000000002</v>
      </c>
      <c r="J554" s="85">
        <f t="shared" si="169"/>
        <v>0</v>
      </c>
      <c r="K554" s="146"/>
      <c r="L554" s="4" t="s">
        <v>1</v>
      </c>
      <c r="M554" s="8">
        <f>S552+P552</f>
        <v>0.12</v>
      </c>
      <c r="N554" s="9">
        <v>0.11</v>
      </c>
      <c r="O554" s="2">
        <v>11</v>
      </c>
      <c r="P554" s="2">
        <v>0</v>
      </c>
      <c r="Q554" s="2">
        <v>0</v>
      </c>
      <c r="R554" s="2">
        <v>0</v>
      </c>
      <c r="S554" s="126">
        <f t="shared" si="166"/>
        <v>0.22</v>
      </c>
      <c r="T554" s="7" t="s">
        <v>0</v>
      </c>
      <c r="U554" s="1">
        <v>12</v>
      </c>
      <c r="V554" s="7" t="s">
        <v>323</v>
      </c>
      <c r="W554" s="31">
        <v>10800</v>
      </c>
      <c r="X554" s="31">
        <f>W554/U554</f>
        <v>900</v>
      </c>
      <c r="Y554" s="1" t="s">
        <v>338</v>
      </c>
      <c r="Z554" s="4" t="s">
        <v>434</v>
      </c>
      <c r="AA554" s="4" t="s">
        <v>436</v>
      </c>
      <c r="AB554" s="34"/>
      <c r="AC554" s="56" t="s">
        <v>592</v>
      </c>
      <c r="AD554" s="1">
        <v>0.31</v>
      </c>
      <c r="AE554" s="1">
        <v>1.86</v>
      </c>
      <c r="AF554" s="1">
        <v>4.5</v>
      </c>
      <c r="AG554" s="1">
        <v>2.75</v>
      </c>
      <c r="AH554" s="1">
        <v>5</v>
      </c>
      <c r="AI554" s="1">
        <v>3</v>
      </c>
      <c r="AJ554" s="1">
        <v>47</v>
      </c>
      <c r="AK554" s="1">
        <v>36</v>
      </c>
      <c r="AM554" s="50">
        <f>M556*W554</f>
        <v>2376</v>
      </c>
      <c r="AU554" s="5"/>
      <c r="AW554" s="5"/>
    </row>
    <row r="555" spans="1:49" ht="13.15" customHeight="1" x14ac:dyDescent="0.2">
      <c r="A555" s="45">
        <f>SUBTOTAL(3,$B$18:B555)</f>
        <v>538</v>
      </c>
      <c r="B555" s="12">
        <v>696244600139</v>
      </c>
      <c r="C555" s="1" t="s">
        <v>10</v>
      </c>
      <c r="D555" s="1" t="s">
        <v>9</v>
      </c>
      <c r="E555" s="18">
        <v>25</v>
      </c>
      <c r="F555" s="10"/>
      <c r="G555" s="162">
        <v>57.53</v>
      </c>
      <c r="H555" s="5">
        <f t="shared" si="167"/>
        <v>0</v>
      </c>
      <c r="I555" s="102">
        <f t="shared" si="168"/>
        <v>65.008899999999997</v>
      </c>
      <c r="J555" s="85">
        <f t="shared" si="169"/>
        <v>0</v>
      </c>
      <c r="K555" s="146"/>
      <c r="L555" s="4" t="s">
        <v>1</v>
      </c>
      <c r="M555" s="8">
        <f>(S553+P553)+(Q553/6)</f>
        <v>0.63</v>
      </c>
      <c r="N555" s="9">
        <v>0.94</v>
      </c>
      <c r="O555" s="2">
        <v>3.6</v>
      </c>
      <c r="P555" s="2">
        <v>0</v>
      </c>
      <c r="Q555" s="2">
        <v>0</v>
      </c>
      <c r="R555" s="2">
        <v>0</v>
      </c>
      <c r="S555" s="126">
        <f t="shared" si="166"/>
        <v>0.90000000000000013</v>
      </c>
      <c r="T555" s="7" t="s">
        <v>4</v>
      </c>
      <c r="U555" s="1">
        <v>50</v>
      </c>
      <c r="W555" s="31">
        <v>90000</v>
      </c>
      <c r="Y555" s="1" t="s">
        <v>335</v>
      </c>
      <c r="Z555" s="4" t="s">
        <v>434</v>
      </c>
      <c r="AA555" s="4" t="s">
        <v>436</v>
      </c>
      <c r="AB555" s="7"/>
      <c r="AC555" s="56" t="s">
        <v>593</v>
      </c>
      <c r="AD555" s="1">
        <v>1.25</v>
      </c>
      <c r="AE555" s="1">
        <v>2.375</v>
      </c>
      <c r="AF555" s="1">
        <v>4.25</v>
      </c>
      <c r="AJ555" s="1">
        <v>47</v>
      </c>
      <c r="AK555" s="1">
        <v>36</v>
      </c>
      <c r="AM555" s="50"/>
      <c r="AU555" s="5"/>
      <c r="AW555" s="5"/>
    </row>
    <row r="556" spans="1:49" ht="14.45" customHeight="1" x14ac:dyDescent="0.2">
      <c r="A556" s="45">
        <f>SUBTOTAL(3,$B$18:B556)</f>
        <v>539</v>
      </c>
      <c r="B556" s="12">
        <v>696244600283</v>
      </c>
      <c r="C556" s="1" t="s">
        <v>8</v>
      </c>
      <c r="D556" s="1" t="s">
        <v>7</v>
      </c>
      <c r="E556" s="18">
        <v>2</v>
      </c>
      <c r="F556" s="10"/>
      <c r="G556" s="162">
        <v>4.91</v>
      </c>
      <c r="H556" s="5">
        <f t="shared" si="167"/>
        <v>0</v>
      </c>
      <c r="I556" s="102">
        <f t="shared" si="168"/>
        <v>5.5483000000000002</v>
      </c>
      <c r="J556" s="85">
        <f t="shared" ref="J556:J563" si="170">H556+(H556*$E$15)</f>
        <v>0</v>
      </c>
      <c r="K556" s="146"/>
      <c r="L556" s="4" t="s">
        <v>1</v>
      </c>
      <c r="M556" s="8">
        <f>S554+P554</f>
        <v>0.22</v>
      </c>
      <c r="N556" s="9">
        <v>0.15</v>
      </c>
      <c r="O556" s="2">
        <v>15</v>
      </c>
      <c r="P556" s="2">
        <v>0</v>
      </c>
      <c r="Q556" s="2">
        <v>0</v>
      </c>
      <c r="R556" s="2">
        <v>0</v>
      </c>
      <c r="S556" s="126">
        <f t="shared" si="166"/>
        <v>0.3</v>
      </c>
      <c r="T556" s="7" t="s">
        <v>0</v>
      </c>
      <c r="U556" s="1">
        <v>12</v>
      </c>
      <c r="V556" s="7" t="s">
        <v>323</v>
      </c>
      <c r="W556" s="31">
        <v>10800</v>
      </c>
      <c r="X556" s="31">
        <f>W556/U556</f>
        <v>900</v>
      </c>
      <c r="Y556" s="1" t="s">
        <v>338</v>
      </c>
      <c r="Z556" s="4" t="s">
        <v>434</v>
      </c>
      <c r="AA556" s="4" t="s">
        <v>436</v>
      </c>
      <c r="AB556" s="7"/>
      <c r="AC556" s="56" t="s">
        <v>593</v>
      </c>
      <c r="AD556" s="1">
        <v>0.31</v>
      </c>
      <c r="AE556" s="1">
        <v>1.86</v>
      </c>
      <c r="AF556" s="1">
        <v>4.5</v>
      </c>
      <c r="AG556" s="1">
        <v>2.75</v>
      </c>
      <c r="AH556" s="1">
        <v>5</v>
      </c>
      <c r="AI556" s="1">
        <v>3</v>
      </c>
      <c r="AJ556" s="1">
        <v>47</v>
      </c>
      <c r="AK556" s="1">
        <v>36</v>
      </c>
      <c r="AM556" s="50">
        <f>M558*W556</f>
        <v>3240</v>
      </c>
      <c r="AU556" s="5"/>
      <c r="AW556" s="5"/>
    </row>
    <row r="557" spans="1:49" ht="12.75" x14ac:dyDescent="0.2">
      <c r="A557" s="45">
        <f>SUBTOTAL(3,$B$18:B557)</f>
        <v>540</v>
      </c>
      <c r="B557" s="12">
        <v>696244600146</v>
      </c>
      <c r="C557" s="1" t="s">
        <v>6</v>
      </c>
      <c r="D557" s="1" t="s">
        <v>5</v>
      </c>
      <c r="E557" s="18">
        <v>25</v>
      </c>
      <c r="F557" s="10"/>
      <c r="G557" s="162">
        <v>67.58</v>
      </c>
      <c r="H557" s="5">
        <f t="shared" si="167"/>
        <v>0</v>
      </c>
      <c r="I557" s="102">
        <f t="shared" si="168"/>
        <v>76.365399999999994</v>
      </c>
      <c r="J557" s="85">
        <f t="shared" si="170"/>
        <v>0</v>
      </c>
      <c r="K557" s="146"/>
      <c r="L557" s="4" t="s">
        <v>1</v>
      </c>
      <c r="M557" s="8">
        <f>(S555+P555)+(Q555/6)</f>
        <v>0.90000000000000013</v>
      </c>
      <c r="N557" s="57"/>
      <c r="O557" s="57"/>
      <c r="P557" s="57"/>
      <c r="Q557" s="57"/>
      <c r="R557" s="57"/>
      <c r="S557" s="129"/>
      <c r="T557" s="57"/>
      <c r="U557" s="57"/>
      <c r="V557" s="57"/>
      <c r="W557" s="57"/>
      <c r="X557" s="57"/>
      <c r="Y557" s="57"/>
      <c r="Z557" s="57"/>
      <c r="AA557" s="57"/>
      <c r="AB557" s="57"/>
      <c r="AC557" s="57"/>
      <c r="AD557" s="57"/>
      <c r="AE557" s="57"/>
      <c r="AF557" s="57"/>
      <c r="AG557" s="57"/>
      <c r="AH557" s="57"/>
      <c r="AI557" s="57"/>
      <c r="AJ557" s="57"/>
      <c r="AK557" s="57"/>
      <c r="AL557" s="57"/>
      <c r="AM557" s="57"/>
      <c r="AN557" s="57"/>
      <c r="AO557" s="57"/>
      <c r="AP557" s="57"/>
      <c r="AQ557" s="57"/>
      <c r="AR557" s="57"/>
      <c r="AS557" s="57"/>
      <c r="AU557" s="5"/>
      <c r="AW557" s="5"/>
    </row>
    <row r="558" spans="1:49" ht="14.45" customHeight="1" x14ac:dyDescent="0.2">
      <c r="A558" s="45">
        <f>SUBTOTAL(3,$B$18:B558)</f>
        <v>541</v>
      </c>
      <c r="B558" s="12">
        <v>696244600290</v>
      </c>
      <c r="C558" s="1" t="s">
        <v>3</v>
      </c>
      <c r="D558" s="1" t="s">
        <v>2</v>
      </c>
      <c r="E558" s="18">
        <v>2</v>
      </c>
      <c r="F558" s="10"/>
      <c r="G558" s="162">
        <v>6.11</v>
      </c>
      <c r="H558" s="5">
        <f t="shared" si="167"/>
        <v>0</v>
      </c>
      <c r="I558" s="102">
        <f t="shared" si="168"/>
        <v>6.9043000000000001</v>
      </c>
      <c r="J558" s="85">
        <f t="shared" si="170"/>
        <v>0</v>
      </c>
      <c r="K558" s="146"/>
      <c r="L558" s="4" t="s">
        <v>1</v>
      </c>
      <c r="M558" s="8">
        <f>S556+P556</f>
        <v>0.3</v>
      </c>
      <c r="N558" s="9"/>
      <c r="P558" s="2"/>
      <c r="Q558" s="2"/>
      <c r="R558" s="2"/>
      <c r="S558" s="126"/>
      <c r="T558" s="7"/>
      <c r="U558" s="1"/>
      <c r="V558" s="7"/>
      <c r="AB558" s="7"/>
      <c r="AC558" s="56"/>
      <c r="AM558" s="50"/>
      <c r="AU558" s="5"/>
      <c r="AW558" s="5"/>
    </row>
    <row r="559" spans="1:49" ht="12.75" x14ac:dyDescent="0.2">
      <c r="A559" s="45">
        <f>SUBTOTAL(3,$B$18:B559)</f>
        <v>542</v>
      </c>
      <c r="B559" s="16" t="s">
        <v>1216</v>
      </c>
      <c r="C559" s="13"/>
      <c r="D559" s="13"/>
      <c r="E559" s="15"/>
      <c r="F559" s="13"/>
      <c r="G559" s="14"/>
      <c r="H559" s="14"/>
      <c r="I559" s="111"/>
      <c r="J559" s="91"/>
      <c r="K559" s="142"/>
      <c r="L559" s="57"/>
      <c r="M559" s="57"/>
      <c r="N559" s="57"/>
      <c r="O559" s="57"/>
      <c r="P559" s="57"/>
      <c r="Q559" s="57"/>
      <c r="R559" s="57"/>
      <c r="S559" s="129"/>
      <c r="T559" s="57"/>
      <c r="U559" s="57"/>
      <c r="V559" s="57"/>
      <c r="W559" s="57"/>
      <c r="X559" s="57"/>
      <c r="Y559" s="57"/>
      <c r="Z559" s="57"/>
      <c r="AA559" s="57"/>
      <c r="AB559" s="57"/>
      <c r="AC559" s="57"/>
      <c r="AD559" s="57"/>
      <c r="AE559" s="57"/>
      <c r="AF559" s="57"/>
      <c r="AG559" s="57"/>
      <c r="AH559" s="57"/>
      <c r="AI559" s="57"/>
      <c r="AJ559" s="57"/>
      <c r="AK559" s="57"/>
      <c r="AL559" s="57"/>
      <c r="AM559" s="57"/>
      <c r="AN559" s="57"/>
      <c r="AO559" s="57"/>
      <c r="AP559" s="57"/>
      <c r="AQ559" s="57"/>
      <c r="AR559" s="57"/>
      <c r="AS559" s="57"/>
      <c r="AU559" s="5"/>
      <c r="AW559" s="5"/>
    </row>
    <row r="560" spans="1:49" ht="13.15" customHeight="1" x14ac:dyDescent="0.2">
      <c r="A560" s="45">
        <f>SUBTOTAL(3,$B$18:B560)</f>
        <v>543</v>
      </c>
      <c r="B560" s="12">
        <v>696244601150</v>
      </c>
      <c r="C560" s="1" t="s">
        <v>1218</v>
      </c>
      <c r="D560" s="148" t="s">
        <v>1217</v>
      </c>
      <c r="E560" s="156">
        <v>2</v>
      </c>
      <c r="F560" s="159"/>
      <c r="G560" s="158">
        <v>6.36</v>
      </c>
      <c r="H560" s="158">
        <f t="shared" ref="H560" si="171">(ROUND(G560*(1-$E$5)*(1-$G$5)*(1-$H$5),2)*F560)</f>
        <v>0</v>
      </c>
      <c r="I560" s="102">
        <f t="shared" ref="I560" si="172">(G560*$E$15)+G560</f>
        <v>7.1868000000000007</v>
      </c>
      <c r="J560" s="85">
        <f t="shared" ref="J560" si="173">H560+(H560*$E$15)</f>
        <v>0</v>
      </c>
      <c r="K560" s="146"/>
      <c r="L560" s="169" t="s">
        <v>1219</v>
      </c>
      <c r="M560" s="8"/>
      <c r="N560" s="9">
        <v>7.8E-2</v>
      </c>
      <c r="O560" s="2">
        <v>7.8</v>
      </c>
      <c r="P560" s="2">
        <v>0</v>
      </c>
      <c r="Q560" s="2">
        <v>0</v>
      </c>
      <c r="R560" s="2">
        <v>0</v>
      </c>
      <c r="S560" s="126">
        <f>O560/100*E562+R560</f>
        <v>7.8E-2</v>
      </c>
      <c r="T560" s="7" t="s">
        <v>13</v>
      </c>
      <c r="U560" s="1">
        <v>6</v>
      </c>
      <c r="W560" s="31">
        <v>90000</v>
      </c>
      <c r="Y560" s="1" t="s">
        <v>335</v>
      </c>
      <c r="Z560" s="4" t="s">
        <v>434</v>
      </c>
      <c r="AA560" s="4" t="s">
        <v>436</v>
      </c>
      <c r="AB560" s="34"/>
      <c r="AC560" s="56" t="s">
        <v>600</v>
      </c>
      <c r="AD560" s="1">
        <v>1.5</v>
      </c>
      <c r="AE560" s="1">
        <v>1.5</v>
      </c>
      <c r="AF560" s="1">
        <v>3.2</v>
      </c>
      <c r="AJ560" s="1">
        <v>47</v>
      </c>
      <c r="AK560" s="1">
        <v>36</v>
      </c>
      <c r="AM560" s="50"/>
      <c r="AU560" s="5"/>
      <c r="AW560" s="5"/>
    </row>
    <row r="561" spans="1:49" ht="13.15" customHeight="1" x14ac:dyDescent="0.2">
      <c r="A561" s="45">
        <f>SUBTOTAL(3,$B$18:B561)</f>
        <v>544</v>
      </c>
      <c r="B561" s="16" t="s">
        <v>597</v>
      </c>
      <c r="C561" s="13"/>
      <c r="D561" s="13"/>
      <c r="E561" s="15"/>
      <c r="F561" s="13"/>
      <c r="G561" s="14"/>
      <c r="H561" s="14"/>
      <c r="I561" s="111"/>
      <c r="J561" s="91"/>
      <c r="K561" s="142"/>
      <c r="L561" s="57"/>
      <c r="M561" s="57"/>
      <c r="N561" s="9">
        <v>0.27800000000000002</v>
      </c>
      <c r="O561" s="2">
        <v>27.8</v>
      </c>
      <c r="P561" s="2">
        <v>0</v>
      </c>
      <c r="Q561" s="2">
        <v>0</v>
      </c>
      <c r="R561" s="2">
        <v>0</v>
      </c>
      <c r="S561" s="126">
        <f>O561/100*E563+R561</f>
        <v>0.27800000000000002</v>
      </c>
      <c r="T561" s="7" t="s">
        <v>13</v>
      </c>
      <c r="U561" s="1">
        <v>6</v>
      </c>
      <c r="W561" s="31">
        <v>90000</v>
      </c>
      <c r="Y561" s="1" t="s">
        <v>335</v>
      </c>
      <c r="Z561" s="4" t="s">
        <v>434</v>
      </c>
      <c r="AA561" s="4" t="s">
        <v>436</v>
      </c>
      <c r="AB561" s="34"/>
      <c r="AC561" s="56" t="s">
        <v>600</v>
      </c>
      <c r="AD561" s="1">
        <v>1.5</v>
      </c>
      <c r="AE561" s="1">
        <v>1.5</v>
      </c>
      <c r="AF561" s="1">
        <v>3.2</v>
      </c>
      <c r="AJ561" s="1">
        <v>47</v>
      </c>
      <c r="AK561" s="1">
        <v>36</v>
      </c>
      <c r="AM561" s="50"/>
      <c r="AU561" s="5"/>
      <c r="AW561" s="5"/>
    </row>
    <row r="562" spans="1:49" ht="12.75" x14ac:dyDescent="0.2">
      <c r="A562" s="45">
        <f>SUBTOTAL(3,$B$18:B562)</f>
        <v>545</v>
      </c>
      <c r="B562" s="12">
        <v>696244601013</v>
      </c>
      <c r="C562" s="1" t="s">
        <v>599</v>
      </c>
      <c r="D562" s="1" t="s">
        <v>598</v>
      </c>
      <c r="E562" s="11">
        <v>1</v>
      </c>
      <c r="F562" s="10"/>
      <c r="G562" s="162">
        <v>10.55</v>
      </c>
      <c r="H562" s="5">
        <f>(ROUND(G562*(1-$E$5)*(1-$G$5)*(1-$H$5),2)*F562)</f>
        <v>0</v>
      </c>
      <c r="I562" s="102">
        <f t="shared" ref="I562:I563" si="174">(G562*$E$15)+G562</f>
        <v>11.921500000000002</v>
      </c>
      <c r="J562" s="85">
        <f t="shared" si="170"/>
        <v>0</v>
      </c>
      <c r="K562" s="146"/>
      <c r="L562" s="4" t="s">
        <v>1</v>
      </c>
      <c r="M562" s="8">
        <f>(S560+P560)+(Q560/6)</f>
        <v>7.8E-2</v>
      </c>
      <c r="N562" s="9">
        <v>0.39400000000000002</v>
      </c>
      <c r="O562" s="2">
        <v>39.4</v>
      </c>
      <c r="P562" s="2">
        <v>0</v>
      </c>
      <c r="Q562" s="2">
        <v>0</v>
      </c>
      <c r="R562" s="2">
        <v>0</v>
      </c>
      <c r="S562" s="126">
        <f>O562/100*E564+R562</f>
        <v>0.39399999999999996</v>
      </c>
      <c r="AW562" s="5"/>
    </row>
    <row r="563" spans="1:49" x14ac:dyDescent="0.25">
      <c r="A563" s="45">
        <f>SUBTOTAL(3,$B$18:B563)</f>
        <v>546</v>
      </c>
      <c r="B563" s="12">
        <v>696244601044</v>
      </c>
      <c r="C563" s="1" t="s">
        <v>903</v>
      </c>
      <c r="D563" s="1" t="s">
        <v>904</v>
      </c>
      <c r="E563" s="11">
        <v>1</v>
      </c>
      <c r="F563" s="10"/>
      <c r="G563" s="162">
        <v>15.99</v>
      </c>
      <c r="H563" s="5">
        <f>(ROUND(G563*(1-$E$5)*(1-$G$5)*(1-$H$5),2)*F563)</f>
        <v>0</v>
      </c>
      <c r="I563" s="102">
        <f t="shared" si="174"/>
        <v>18.0687</v>
      </c>
      <c r="J563" s="85">
        <f t="shared" si="170"/>
        <v>0</v>
      </c>
      <c r="K563" s="146"/>
      <c r="L563" s="4" t="s">
        <v>1</v>
      </c>
      <c r="M563" s="8">
        <f>(S561+P561)+(Q561/6)</f>
        <v>0.27800000000000002</v>
      </c>
    </row>
    <row r="564" spans="1:49" x14ac:dyDescent="0.25">
      <c r="A564" s="45">
        <f>SUBTOTAL(3,$B$18:B564)</f>
        <v>547</v>
      </c>
      <c r="B564" s="12">
        <v>696244601075</v>
      </c>
      <c r="C564" s="1" t="s">
        <v>1136</v>
      </c>
      <c r="D564" s="163" t="s">
        <v>1137</v>
      </c>
      <c r="E564" s="164">
        <v>1</v>
      </c>
      <c r="F564" s="165"/>
      <c r="G564" s="166">
        <v>28.6</v>
      </c>
      <c r="H564" s="166">
        <f>(ROUND(G564*(1-$E$5)*(1-$G$5)*(1-$H$5),2)*F564)</f>
        <v>0</v>
      </c>
      <c r="I564" s="102">
        <f t="shared" ref="I564:I565" si="175">(G564*$E$15)+G564</f>
        <v>32.318000000000005</v>
      </c>
      <c r="J564" s="85">
        <f t="shared" ref="J564:J565" si="176">H564+(H564*$E$15)</f>
        <v>0</v>
      </c>
      <c r="K564" s="146"/>
      <c r="L564" s="4" t="s">
        <v>1</v>
      </c>
      <c r="M564" s="8">
        <f>(S562+P562)+(Q562/6)</f>
        <v>0.39399999999999996</v>
      </c>
    </row>
    <row r="565" spans="1:49" s="20" customFormat="1" ht="25.5" x14ac:dyDescent="0.2">
      <c r="A565" s="176">
        <f>SUBTOTAL(3,$B$18:B565)</f>
        <v>548</v>
      </c>
      <c r="B565" s="177">
        <v>696244601129</v>
      </c>
      <c r="C565" s="20" t="s">
        <v>1261</v>
      </c>
      <c r="D565" s="178" t="s">
        <v>1262</v>
      </c>
      <c r="E565" s="179">
        <v>1</v>
      </c>
      <c r="F565" s="180"/>
      <c r="G565" s="181">
        <v>4.78</v>
      </c>
      <c r="H565" s="181">
        <f>(ROUND(G565*(1-$E$5)*(1-$G$5)*(1-$H$5),2)*F565)</f>
        <v>0</v>
      </c>
      <c r="I565" s="102">
        <f t="shared" si="175"/>
        <v>5.4014000000000006</v>
      </c>
      <c r="J565" s="182">
        <f t="shared" si="176"/>
        <v>0</v>
      </c>
      <c r="K565" s="183"/>
      <c r="L565" s="58" t="s">
        <v>1</v>
      </c>
      <c r="M565" s="184"/>
      <c r="N565" s="185"/>
      <c r="O565" s="186"/>
      <c r="S565" s="187"/>
      <c r="U565" s="188"/>
      <c r="W565" s="189"/>
      <c r="X565" s="189"/>
      <c r="AN565" s="190"/>
      <c r="AP565" s="190"/>
    </row>
    <row r="567" spans="1:49" x14ac:dyDescent="0.25">
      <c r="B567" s="12"/>
      <c r="C567" s="12"/>
      <c r="D567" s="12"/>
    </row>
    <row r="568" spans="1:49" x14ac:dyDescent="0.25">
      <c r="B568" s="12"/>
      <c r="C568" s="12"/>
      <c r="D568" s="12"/>
    </row>
  </sheetData>
  <autoFilter ref="B17:AB562" xr:uid="{DCBAE25C-E953-4F11-8F84-731CBDCB999C}"/>
  <mergeCells count="16">
    <mergeCell ref="G6:H6"/>
    <mergeCell ref="G7:H7"/>
    <mergeCell ref="G8:H8"/>
    <mergeCell ref="C14:G14"/>
    <mergeCell ref="A6:B6"/>
    <mergeCell ref="C6:D6"/>
    <mergeCell ref="C7:D7"/>
    <mergeCell ref="C8:D8"/>
    <mergeCell ref="C9:D9"/>
    <mergeCell ref="B16:D16"/>
    <mergeCell ref="B12:D12"/>
    <mergeCell ref="E16:F16"/>
    <mergeCell ref="B15:D15"/>
    <mergeCell ref="G9:H9"/>
    <mergeCell ref="G11:H11"/>
    <mergeCell ref="F15:G15"/>
  </mergeCells>
  <conditionalFormatting sqref="L155:M172">
    <cfRule type="containsText" dxfId="0" priority="1" operator="containsText" text="eta">
      <formula>NOT(ISERROR(SEARCH("eta",L155)))</formula>
    </cfRule>
  </conditionalFormatting>
  <hyperlinks>
    <hyperlink ref="B12" r:id="rId1" xr:uid="{900C713D-4E3C-4771-8CE4-EF9899F95C94}"/>
    <hyperlink ref="A6:B6" r:id="rId2" display="Customer Name:" xr:uid="{BF498E49-36C4-46DA-A5A0-C55EF6C43BF3}"/>
    <hyperlink ref="B16" r:id="rId3" display="https://u2fasteners.com/usd-pricing/" xr:uid="{B993488A-16DA-415C-8922-73EC12D3AB56}"/>
  </hyperlinks>
  <pageMargins left="0.25" right="0.25" top="0.75" bottom="0.75" header="0.3" footer="0.3"/>
  <pageSetup scale="78" firstPageNumber="0" fitToHeight="0" pageOrder="overThenDown" orientation="portrait" r:id="rId4"/>
  <headerFooter>
    <oddFooter>&amp;L&amp;8Prices may be changed at any time without further notice. We do everything we can to ensure that the prices on our website and price sheets are correct, and we try to keep our prices constant.</oddFooter>
  </headerFooter>
  <drawing r:id="rId5"/>
  <legacy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baa66df-55f9-4744-a57d-b4c095eebd3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0799F323B14340964FE5E84DC2978D" ma:contentTypeVersion="12" ma:contentTypeDescription="Create a new document." ma:contentTypeScope="" ma:versionID="7cc65bc8f255183b1e854b86e8693908">
  <xsd:schema xmlns:xsd="http://www.w3.org/2001/XMLSchema" xmlns:xs="http://www.w3.org/2001/XMLSchema" xmlns:p="http://schemas.microsoft.com/office/2006/metadata/properties" xmlns:ns3="abaa66df-55f9-4744-a57d-b4c095eebd32" targetNamespace="http://schemas.microsoft.com/office/2006/metadata/properties" ma:root="true" ma:fieldsID="937fade0a0d2e4dd5ca97c4742780847" ns3:_="">
    <xsd:import namespace="abaa66df-55f9-4744-a57d-b4c095eebd32"/>
    <xsd:element name="properties">
      <xsd:complexType>
        <xsd:sequence>
          <xsd:element name="documentManagement">
            <xsd:complexType>
              <xsd:all>
                <xsd:element ref="ns3:MediaServiceMetadata" minOccurs="0"/>
                <xsd:element ref="ns3:MediaServiceFastMetadata" minOccurs="0"/>
                <xsd:element ref="ns3:_activity"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aa66df-55f9-4744-a57d-b4c095eebd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A84503-8C58-426C-938E-CE2C46B4C704}">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abaa66df-55f9-4744-a57d-b4c095eebd32"/>
    <ds:schemaRef ds:uri="http://schemas.microsoft.com/office/2006/metadata/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2A650E2E-59A1-4D17-8025-1028DF9CDBFB}">
  <ds:schemaRefs>
    <ds:schemaRef ds:uri="http://schemas.microsoft.com/sharepoint/v3/contenttype/forms"/>
  </ds:schemaRefs>
</ds:datastoreItem>
</file>

<file path=customXml/itemProps3.xml><?xml version="1.0" encoding="utf-8"?>
<ds:datastoreItem xmlns:ds="http://schemas.openxmlformats.org/officeDocument/2006/customXml" ds:itemID="{C25C5BA0-6AA6-4B86-BB97-C28F0F8064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aa66df-55f9-4744-a57d-b4c095eebd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usa</vt:lpstr>
      <vt:lpstr>usa!Print_Area</vt:lpstr>
      <vt:lpstr>usa!Print_Titles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Swen Ruhmann</dc:creator>
  <cp:lastModifiedBy>Swen Ruhmann</cp:lastModifiedBy>
  <cp:lastPrinted>2026-07-28T16:32:03Z</cp:lastPrinted>
  <dcterms:created xsi:type="dcterms:W3CDTF">2017-04-11T19:35:49Z</dcterms:created>
  <dcterms:modified xsi:type="dcterms:W3CDTF">2026-08-31T19:53:11Z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0x010100110799F323B14340964FE5E84DC2978D</vt:lpwstr>
  </property>
</Properties>
</file>